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activeTab="1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 RAC-MAT." sheetId="12" r:id="rId5"/>
  </sheets>
  <calcPr calcId="145621"/>
</workbook>
</file>

<file path=xl/calcChain.xml><?xml version="1.0" encoding="utf-8"?>
<calcChain xmlns="http://schemas.openxmlformats.org/spreadsheetml/2006/main">
  <c r="V457" i="2" l="1"/>
  <c r="AL664" i="1"/>
  <c r="W528" i="2"/>
  <c r="V551" i="2" l="1"/>
  <c r="K551" i="2"/>
  <c r="E551" i="2"/>
  <c r="W551" i="2" s="1"/>
  <c r="V550" i="2"/>
  <c r="E550" i="2"/>
  <c r="W550" i="2" s="1"/>
  <c r="V549" i="2"/>
  <c r="E549" i="2"/>
  <c r="W549" i="2" s="1"/>
  <c r="V548" i="2"/>
  <c r="G548" i="2"/>
  <c r="E548" i="2"/>
  <c r="W548" i="2" s="1"/>
  <c r="V547" i="2"/>
  <c r="E547" i="2"/>
  <c r="W547" i="2" s="1"/>
  <c r="V546" i="2"/>
  <c r="E546" i="2"/>
  <c r="W546" i="2" s="1"/>
  <c r="V545" i="2"/>
  <c r="E545" i="2"/>
  <c r="W545" i="2" s="1"/>
  <c r="Q544" i="2"/>
  <c r="V544" i="2" s="1"/>
  <c r="W544" i="2" s="1"/>
  <c r="E544" i="2"/>
  <c r="V543" i="2"/>
  <c r="E543" i="2"/>
  <c r="W543" i="2" s="1"/>
  <c r="L542" i="2"/>
  <c r="K542" i="2"/>
  <c r="H542" i="2"/>
  <c r="G542" i="2"/>
  <c r="F542" i="2"/>
  <c r="V542" i="2" s="1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W530" i="2" s="1"/>
  <c r="V529" i="2"/>
  <c r="E529" i="2"/>
  <c r="W529" i="2" s="1"/>
  <c r="V528" i="2"/>
  <c r="E528" i="2"/>
  <c r="V527" i="2"/>
  <c r="E527" i="2"/>
  <c r="W527" i="2" s="1"/>
  <c r="V526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V522" i="2"/>
  <c r="F522" i="2"/>
  <c r="E522" i="2"/>
  <c r="W522" i="2" s="1"/>
  <c r="V521" i="2"/>
  <c r="E521" i="2"/>
  <c r="W521" i="2" s="1"/>
  <c r="V520" i="2"/>
  <c r="E520" i="2"/>
  <c r="W520" i="2" s="1"/>
  <c r="V519" i="2"/>
  <c r="E519" i="2"/>
  <c r="W519" i="2" s="1"/>
  <c r="V518" i="2"/>
  <c r="E518" i="2"/>
  <c r="W518" i="2" s="1"/>
  <c r="V517" i="2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W513" i="2" s="1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W483" i="2" s="1"/>
  <c r="L482" i="2"/>
  <c r="I482" i="2"/>
  <c r="V482" i="2" s="1"/>
  <c r="E482" i="2"/>
  <c r="W482" i="2" s="1"/>
  <c r="E481" i="2"/>
  <c r="W481" i="2" s="1"/>
  <c r="V480" i="2"/>
  <c r="E480" i="2"/>
  <c r="W480" i="2" s="1"/>
  <c r="P479" i="2"/>
  <c r="M479" i="2"/>
  <c r="J479" i="2"/>
  <c r="F479" i="2"/>
  <c r="V479" i="2" s="1"/>
  <c r="E479" i="2"/>
  <c r="V478" i="2"/>
  <c r="E478" i="2"/>
  <c r="W478" i="2" s="1"/>
  <c r="U477" i="2"/>
  <c r="N477" i="2"/>
  <c r="V477" i="2" s="1"/>
  <c r="E477" i="2"/>
  <c r="W477" i="2" s="1"/>
  <c r="V476" i="2"/>
  <c r="E476" i="2"/>
  <c r="W476" i="2" s="1"/>
  <c r="G475" i="2"/>
  <c r="V475" i="2" s="1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V467" i="2"/>
  <c r="E467" i="2"/>
  <c r="W467" i="2" s="1"/>
  <c r="D466" i="2"/>
  <c r="E466" i="2" s="1"/>
  <c r="W466" i="2" s="1"/>
  <c r="V465" i="2"/>
  <c r="E465" i="2"/>
  <c r="W465" i="2" s="1"/>
  <c r="L464" i="2"/>
  <c r="K464" i="2"/>
  <c r="G464" i="2"/>
  <c r="E464" i="2"/>
  <c r="V463" i="2"/>
  <c r="E463" i="2"/>
  <c r="W463" i="2" s="1"/>
  <c r="V462" i="2"/>
  <c r="E462" i="2"/>
  <c r="W462" i="2" s="1"/>
  <c r="V461" i="2"/>
  <c r="E461" i="2"/>
  <c r="W461" i="2" s="1"/>
  <c r="V460" i="2"/>
  <c r="E460" i="2"/>
  <c r="W460" i="2" s="1"/>
  <c r="V459" i="2"/>
  <c r="E459" i="2"/>
  <c r="W459" i="2" s="1"/>
  <c r="L458" i="2"/>
  <c r="E458" i="2"/>
  <c r="W458" i="2" s="1"/>
  <c r="L457" i="2"/>
  <c r="K457" i="2"/>
  <c r="E457" i="2"/>
  <c r="E456" i="2"/>
  <c r="W456" i="2" s="1"/>
  <c r="V455" i="2"/>
  <c r="E455" i="2"/>
  <c r="W455" i="2" s="1"/>
  <c r="V454" i="2"/>
  <c r="E454" i="2"/>
  <c r="W454" i="2" s="1"/>
  <c r="V453" i="2"/>
  <c r="E453" i="2"/>
  <c r="W453" i="2" s="1"/>
  <c r="V452" i="2"/>
  <c r="E452" i="2"/>
  <c r="W452" i="2" s="1"/>
  <c r="V451" i="2"/>
  <c r="E451" i="2"/>
  <c r="W451" i="2" s="1"/>
  <c r="V450" i="2"/>
  <c r="E450" i="2"/>
  <c r="W450" i="2" s="1"/>
  <c r="V449" i="2"/>
  <c r="E449" i="2"/>
  <c r="W449" i="2" s="1"/>
  <c r="V448" i="2"/>
  <c r="E448" i="2"/>
  <c r="W448" i="2" s="1"/>
  <c r="V447" i="2"/>
  <c r="E447" i="2"/>
  <c r="W447" i="2" s="1"/>
  <c r="V446" i="2"/>
  <c r="E446" i="2"/>
  <c r="W446" i="2" s="1"/>
  <c r="V445" i="2"/>
  <c r="E445" i="2"/>
  <c r="W445" i="2" s="1"/>
  <c r="V444" i="2"/>
  <c r="E444" i="2"/>
  <c r="W444" i="2" s="1"/>
  <c r="V443" i="2"/>
  <c r="E443" i="2"/>
  <c r="W443" i="2" s="1"/>
  <c r="V442" i="2"/>
  <c r="E442" i="2"/>
  <c r="W442" i="2" s="1"/>
  <c r="V441" i="2"/>
  <c r="E441" i="2"/>
  <c r="W441" i="2" s="1"/>
  <c r="V440" i="2"/>
  <c r="E440" i="2"/>
  <c r="W440" i="2" s="1"/>
  <c r="V439" i="2"/>
  <c r="E439" i="2"/>
  <c r="W439" i="2" s="1"/>
  <c r="V438" i="2"/>
  <c r="E438" i="2"/>
  <c r="W438" i="2" s="1"/>
  <c r="V437" i="2"/>
  <c r="E437" i="2"/>
  <c r="W437" i="2" s="1"/>
  <c r="V436" i="2"/>
  <c r="E436" i="2"/>
  <c r="W436" i="2" s="1"/>
  <c r="V435" i="2"/>
  <c r="E435" i="2"/>
  <c r="W435" i="2" s="1"/>
  <c r="V434" i="2"/>
  <c r="E434" i="2"/>
  <c r="W434" i="2" s="1"/>
  <c r="V433" i="2"/>
  <c r="E433" i="2"/>
  <c r="W433" i="2" s="1"/>
  <c r="V432" i="2"/>
  <c r="E432" i="2"/>
  <c r="W432" i="2" s="1"/>
  <c r="V431" i="2"/>
  <c r="K431" i="2"/>
  <c r="E431" i="2"/>
  <c r="W431" i="2" s="1"/>
  <c r="V430" i="2"/>
  <c r="K430" i="2"/>
  <c r="E430" i="2"/>
  <c r="W430" i="2" s="1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V419" i="2"/>
  <c r="E419" i="2"/>
  <c r="W419" i="2" s="1"/>
  <c r="K418" i="2"/>
  <c r="G418" i="2"/>
  <c r="V418" i="2" s="1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V398" i="2"/>
  <c r="K398" i="2"/>
  <c r="E398" i="2"/>
  <c r="W398" i="2" s="1"/>
  <c r="V397" i="2"/>
  <c r="E397" i="2"/>
  <c r="W397" i="2" s="1"/>
  <c r="V396" i="2"/>
  <c r="E396" i="2"/>
  <c r="W396" i="2" s="1"/>
  <c r="V395" i="2"/>
  <c r="E395" i="2"/>
  <c r="W395" i="2" s="1"/>
  <c r="V394" i="2"/>
  <c r="E394" i="2"/>
  <c r="W394" i="2" s="1"/>
  <c r="V393" i="2"/>
  <c r="E393" i="2"/>
  <c r="W393" i="2" s="1"/>
  <c r="V392" i="2"/>
  <c r="E392" i="2"/>
  <c r="W392" i="2" s="1"/>
  <c r="V391" i="2"/>
  <c r="E391" i="2"/>
  <c r="W391" i="2" s="1"/>
  <c r="V390" i="2"/>
  <c r="E390" i="2"/>
  <c r="W390" i="2" s="1"/>
  <c r="V389" i="2"/>
  <c r="E389" i="2"/>
  <c r="W389" i="2" s="1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W383" i="2" s="1"/>
  <c r="V382" i="2"/>
  <c r="E382" i="2"/>
  <c r="W382" i="2" s="1"/>
  <c r="V381" i="2"/>
  <c r="E381" i="2"/>
  <c r="W381" i="2" s="1"/>
  <c r="V380" i="2"/>
  <c r="E380" i="2"/>
  <c r="W380" i="2" s="1"/>
  <c r="V379" i="2"/>
  <c r="E379" i="2"/>
  <c r="W379" i="2" s="1"/>
  <c r="V378" i="2"/>
  <c r="E378" i="2"/>
  <c r="W378" i="2" s="1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W369" i="2" s="1"/>
  <c r="V368" i="2"/>
  <c r="E368" i="2"/>
  <c r="W368" i="2" s="1"/>
  <c r="V367" i="2"/>
  <c r="E367" i="2"/>
  <c r="W367" i="2" s="1"/>
  <c r="V366" i="2"/>
  <c r="E366" i="2"/>
  <c r="W366" i="2" s="1"/>
  <c r="V365" i="2"/>
  <c r="E365" i="2"/>
  <c r="W365" i="2" s="1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V358" i="2"/>
  <c r="E358" i="2"/>
  <c r="W358" i="2" s="1"/>
  <c r="V357" i="2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V349" i="2"/>
  <c r="G349" i="2"/>
  <c r="E349" i="2"/>
  <c r="W349" i="2" s="1"/>
  <c r="V348" i="2"/>
  <c r="E348" i="2"/>
  <c r="W348" i="2" s="1"/>
  <c r="V347" i="2"/>
  <c r="E347" i="2"/>
  <c r="W347" i="2" s="1"/>
  <c r="V346" i="2"/>
  <c r="E346" i="2"/>
  <c r="W346" i="2" s="1"/>
  <c r="V345" i="2"/>
  <c r="E345" i="2"/>
  <c r="W345" i="2" s="1"/>
  <c r="V344" i="2"/>
  <c r="E344" i="2"/>
  <c r="W344" i="2" s="1"/>
  <c r="V343" i="2"/>
  <c r="E343" i="2"/>
  <c r="W343" i="2" s="1"/>
  <c r="V342" i="2"/>
  <c r="E342" i="2"/>
  <c r="W342" i="2" s="1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W329" i="2" s="1"/>
  <c r="V328" i="2"/>
  <c r="E328" i="2"/>
  <c r="W328" i="2" s="1"/>
  <c r="R327" i="2"/>
  <c r="V327" i="2" s="1"/>
  <c r="E327" i="2"/>
  <c r="W327" i="2" s="1"/>
  <c r="V326" i="2"/>
  <c r="E326" i="2"/>
  <c r="W326" i="2" s="1"/>
  <c r="V325" i="2"/>
  <c r="E325" i="2"/>
  <c r="W325" i="2" s="1"/>
  <c r="V324" i="2"/>
  <c r="E324" i="2"/>
  <c r="W324" i="2" s="1"/>
  <c r="V323" i="2"/>
  <c r="E323" i="2"/>
  <c r="W323" i="2" s="1"/>
  <c r="V322" i="2"/>
  <c r="E322" i="2"/>
  <c r="W322" i="2" s="1"/>
  <c r="R321" i="2"/>
  <c r="V321" i="2" s="1"/>
  <c r="E321" i="2"/>
  <c r="W321" i="2" s="1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V297" i="2"/>
  <c r="E297" i="2"/>
  <c r="W297" i="2" s="1"/>
  <c r="V296" i="2"/>
  <c r="E296" i="2"/>
  <c r="W296" i="2" s="1"/>
  <c r="V295" i="2"/>
  <c r="E295" i="2"/>
  <c r="W295" i="2" s="1"/>
  <c r="V294" i="2"/>
  <c r="E294" i="2"/>
  <c r="W294" i="2" s="1"/>
  <c r="V293" i="2"/>
  <c r="E293" i="2"/>
  <c r="W293" i="2" s="1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W282" i="2" s="1"/>
  <c r="V281" i="2"/>
  <c r="E281" i="2"/>
  <c r="W281" i="2" s="1"/>
  <c r="V280" i="2"/>
  <c r="E280" i="2"/>
  <c r="W280" i="2" s="1"/>
  <c r="V279" i="2"/>
  <c r="E279" i="2"/>
  <c r="W279" i="2" s="1"/>
  <c r="V278" i="2"/>
  <c r="E278" i="2"/>
  <c r="W278" i="2" s="1"/>
  <c r="V277" i="2"/>
  <c r="E277" i="2"/>
  <c r="W277" i="2" s="1"/>
  <c r="V276" i="2"/>
  <c r="E276" i="2"/>
  <c r="W276" i="2" s="1"/>
  <c r="V275" i="2"/>
  <c r="E275" i="2"/>
  <c r="W275" i="2" s="1"/>
  <c r="F274" i="2"/>
  <c r="V274" i="2" s="1"/>
  <c r="E274" i="2"/>
  <c r="W274" i="2" s="1"/>
  <c r="V273" i="2"/>
  <c r="E273" i="2"/>
  <c r="W273" i="2" s="1"/>
  <c r="V272" i="2"/>
  <c r="E272" i="2"/>
  <c r="W272" i="2" s="1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V254" i="2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W248" i="2" s="1"/>
  <c r="V247" i="2"/>
  <c r="E247" i="2"/>
  <c r="W247" i="2" s="1"/>
  <c r="V246" i="2"/>
  <c r="E246" i="2"/>
  <c r="W246" i="2" s="1"/>
  <c r="V245" i="2"/>
  <c r="E245" i="2"/>
  <c r="W245" i="2" s="1"/>
  <c r="V244" i="2"/>
  <c r="E244" i="2"/>
  <c r="W244" i="2" s="1"/>
  <c r="V243" i="2"/>
  <c r="E243" i="2"/>
  <c r="W243" i="2" s="1"/>
  <c r="V242" i="2"/>
  <c r="E242" i="2"/>
  <c r="W242" i="2" s="1"/>
  <c r="V241" i="2"/>
  <c r="E241" i="2"/>
  <c r="W241" i="2" s="1"/>
  <c r="V240" i="2"/>
  <c r="E240" i="2"/>
  <c r="W240" i="2" s="1"/>
  <c r="V239" i="2"/>
  <c r="E239" i="2"/>
  <c r="W239" i="2" s="1"/>
  <c r="V238" i="2"/>
  <c r="E238" i="2"/>
  <c r="W238" i="2" s="1"/>
  <c r="V237" i="2"/>
  <c r="E237" i="2"/>
  <c r="W237" i="2" s="1"/>
  <c r="V236" i="2"/>
  <c r="E236" i="2"/>
  <c r="W236" i="2" s="1"/>
  <c r="V235" i="2"/>
  <c r="E235" i="2"/>
  <c r="W235" i="2" s="1"/>
  <c r="V234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W227" i="2" s="1"/>
  <c r="V226" i="2"/>
  <c r="E226" i="2"/>
  <c r="W226" i="2" s="1"/>
  <c r="V225" i="2"/>
  <c r="E225" i="2"/>
  <c r="W225" i="2" s="1"/>
  <c r="V224" i="2"/>
  <c r="E224" i="2"/>
  <c r="W224" i="2" s="1"/>
  <c r="V223" i="2"/>
  <c r="E223" i="2"/>
  <c r="W223" i="2" s="1"/>
  <c r="V222" i="2"/>
  <c r="E222" i="2"/>
  <c r="W222" i="2" s="1"/>
  <c r="V221" i="2"/>
  <c r="E221" i="2"/>
  <c r="W221" i="2" s="1"/>
  <c r="V220" i="2"/>
  <c r="E220" i="2"/>
  <c r="W220" i="2" s="1"/>
  <c r="V219" i="2"/>
  <c r="E219" i="2"/>
  <c r="W219" i="2" s="1"/>
  <c r="V218" i="2"/>
  <c r="E218" i="2"/>
  <c r="W218" i="2" s="1"/>
  <c r="V217" i="2"/>
  <c r="E217" i="2"/>
  <c r="W217" i="2" s="1"/>
  <c r="V216" i="2"/>
  <c r="E216" i="2"/>
  <c r="W216" i="2" s="1"/>
  <c r="V215" i="2"/>
  <c r="E215" i="2"/>
  <c r="W215" i="2" s="1"/>
  <c r="V214" i="2"/>
  <c r="E214" i="2"/>
  <c r="W214" i="2" s="1"/>
  <c r="V213" i="2"/>
  <c r="E213" i="2"/>
  <c r="W213" i="2" s="1"/>
  <c r="V212" i="2"/>
  <c r="E212" i="2"/>
  <c r="W212" i="2" s="1"/>
  <c r="V211" i="2"/>
  <c r="E211" i="2"/>
  <c r="W211" i="2" s="1"/>
  <c r="U210" i="2"/>
  <c r="K210" i="2"/>
  <c r="V210" i="2" s="1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I155" i="2"/>
  <c r="F155" i="2"/>
  <c r="V155" i="2" s="1"/>
  <c r="E155" i="2"/>
  <c r="W155" i="2" s="1"/>
  <c r="V154" i="2"/>
  <c r="E154" i="2"/>
  <c r="W154" i="2" s="1"/>
  <c r="V153" i="2"/>
  <c r="Q153" i="2"/>
  <c r="E153" i="2"/>
  <c r="W153" i="2" s="1"/>
  <c r="V152" i="2"/>
  <c r="E152" i="2"/>
  <c r="W152" i="2" s="1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V139" i="2"/>
  <c r="I139" i="2"/>
  <c r="E139" i="2"/>
  <c r="W139" i="2" s="1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J116" i="2"/>
  <c r="V116" i="2" s="1"/>
  <c r="E116" i="2"/>
  <c r="V115" i="2"/>
  <c r="E115" i="2"/>
  <c r="W115" i="2" s="1"/>
  <c r="V114" i="2"/>
  <c r="E114" i="2"/>
  <c r="W114" i="2" s="1"/>
  <c r="V113" i="2"/>
  <c r="E113" i="2"/>
  <c r="W113" i="2" s="1"/>
  <c r="K112" i="2"/>
  <c r="V112" i="2" s="1"/>
  <c r="E112" i="2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W86" i="2" s="1"/>
  <c r="V85" i="2"/>
  <c r="E85" i="2"/>
  <c r="W85" i="2" s="1"/>
  <c r="V84" i="2"/>
  <c r="E84" i="2"/>
  <c r="W84" i="2" s="1"/>
  <c r="N83" i="2"/>
  <c r="K83" i="2"/>
  <c r="E83" i="2"/>
  <c r="V82" i="2"/>
  <c r="E82" i="2"/>
  <c r="W82" i="2" s="1"/>
  <c r="E81" i="2"/>
  <c r="W81" i="2" s="1"/>
  <c r="V80" i="2"/>
  <c r="E80" i="2"/>
  <c r="W80" i="2" s="1"/>
  <c r="L79" i="2"/>
  <c r="E79" i="2"/>
  <c r="W79" i="2" s="1"/>
  <c r="V78" i="2"/>
  <c r="E78" i="2"/>
  <c r="W78" i="2" s="1"/>
  <c r="V77" i="2"/>
  <c r="E77" i="2"/>
  <c r="W77" i="2" s="1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V56" i="2"/>
  <c r="F56" i="2"/>
  <c r="E56" i="2"/>
  <c r="W56" i="2" s="1"/>
  <c r="K55" i="2"/>
  <c r="E55" i="2"/>
  <c r="W55" i="2" s="1"/>
  <c r="V54" i="2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W45" i="2" s="1"/>
  <c r="V44" i="2"/>
  <c r="E44" i="2"/>
  <c r="W44" i="2" s="1"/>
  <c r="T43" i="2"/>
  <c r="R43" i="2"/>
  <c r="Q43" i="2"/>
  <c r="N43" i="2"/>
  <c r="L43" i="2"/>
  <c r="K43" i="2"/>
  <c r="H43" i="2"/>
  <c r="G43" i="2"/>
  <c r="F43" i="2"/>
  <c r="V43" i="2" s="1"/>
  <c r="E43" i="2"/>
  <c r="W43" i="2" s="1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I35" i="2"/>
  <c r="V35" i="2" s="1"/>
  <c r="W35" i="2" s="1"/>
  <c r="E35" i="2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J24" i="2"/>
  <c r="V24" i="2" s="1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K17" i="2"/>
  <c r="F17" i="2"/>
  <c r="V17" i="2" s="1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V2" i="2" s="1"/>
  <c r="E2" i="2"/>
  <c r="W17" i="2" l="1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60" i="1" l="1"/>
  <c r="S760" i="1"/>
  <c r="AL760" i="1" s="1"/>
  <c r="AK759" i="1"/>
  <c r="S759" i="1"/>
  <c r="AL759" i="1" s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W748" i="1"/>
  <c r="AK748" i="1" s="1"/>
  <c r="S748" i="1"/>
  <c r="AL748" i="1" s="1"/>
  <c r="R748" i="1"/>
  <c r="S746" i="1"/>
  <c r="AL746" i="1" s="1"/>
  <c r="AK744" i="1"/>
  <c r="S744" i="1"/>
  <c r="AL744" i="1" s="1"/>
  <c r="AK743" i="1"/>
  <c r="S743" i="1"/>
  <c r="AL743" i="1" s="1"/>
  <c r="AK742" i="1"/>
  <c r="AI742" i="1"/>
  <c r="S742" i="1"/>
  <c r="AL742" i="1" s="1"/>
  <c r="AK741" i="1"/>
  <c r="S741" i="1"/>
  <c r="AL741" i="1" s="1"/>
  <c r="AK740" i="1"/>
  <c r="S740" i="1"/>
  <c r="AL740" i="1" s="1"/>
  <c r="AK738" i="1"/>
  <c r="S738" i="1"/>
  <c r="AL738" i="1" s="1"/>
  <c r="AK737" i="1"/>
  <c r="S737" i="1"/>
  <c r="AK736" i="1"/>
  <c r="S736" i="1"/>
  <c r="AL736" i="1" s="1"/>
  <c r="AK735" i="1"/>
  <c r="S735" i="1"/>
  <c r="AL735" i="1" s="1"/>
  <c r="AK734" i="1"/>
  <c r="S734" i="1"/>
  <c r="AL734" i="1" s="1"/>
  <c r="S733" i="1"/>
  <c r="AK732" i="1"/>
  <c r="S732" i="1"/>
  <c r="AL732" i="1" s="1"/>
  <c r="AK731" i="1"/>
  <c r="S731" i="1"/>
  <c r="AL731" i="1" s="1"/>
  <c r="AK730" i="1"/>
  <c r="S730" i="1"/>
  <c r="AL730" i="1" s="1"/>
  <c r="AK729" i="1"/>
  <c r="S729" i="1"/>
  <c r="AL729" i="1" s="1"/>
  <c r="Z728" i="1"/>
  <c r="AK728" i="1" s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S720" i="1"/>
  <c r="AL720" i="1" s="1"/>
  <c r="AK719" i="1"/>
  <c r="S719" i="1"/>
  <c r="AL719" i="1" s="1"/>
  <c r="AK718" i="1"/>
  <c r="S718" i="1"/>
  <c r="AL718" i="1" s="1"/>
  <c r="AK717" i="1"/>
  <c r="Y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Y712" i="1"/>
  <c r="W712" i="1"/>
  <c r="V712" i="1"/>
  <c r="U712" i="1"/>
  <c r="S712" i="1"/>
  <c r="AL712" i="1" s="1"/>
  <c r="R712" i="1"/>
  <c r="AK711" i="1"/>
  <c r="S711" i="1"/>
  <c r="AL711" i="1" s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T679" i="1"/>
  <c r="AK679" i="1" s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S664" i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R656" i="1"/>
  <c r="AK655" i="1"/>
  <c r="S655" i="1"/>
  <c r="AL655" i="1" s="1"/>
  <c r="AK654" i="1"/>
  <c r="S654" i="1"/>
  <c r="AL654" i="1" s="1"/>
  <c r="AK653" i="1"/>
  <c r="S653" i="1"/>
  <c r="AL653" i="1" s="1"/>
  <c r="AK652" i="1"/>
  <c r="S652" i="1"/>
  <c r="AL652" i="1" s="1"/>
  <c r="AK651" i="1"/>
  <c r="S651" i="1"/>
  <c r="AL651" i="1" s="1"/>
  <c r="AK650" i="1"/>
  <c r="S650" i="1"/>
  <c r="AL650" i="1" s="1"/>
  <c r="S649" i="1"/>
  <c r="AL649" i="1" s="1"/>
  <c r="AK648" i="1"/>
  <c r="S648" i="1"/>
  <c r="AL648" i="1" s="1"/>
  <c r="AK647" i="1"/>
  <c r="S647" i="1"/>
  <c r="AL647" i="1" s="1"/>
  <c r="T646" i="1"/>
  <c r="S646" i="1"/>
  <c r="AL646" i="1" s="1"/>
  <c r="R646" i="1"/>
  <c r="AK645" i="1"/>
  <c r="S645" i="1"/>
  <c r="AL645" i="1" s="1"/>
  <c r="AK644" i="1"/>
  <c r="AI644" i="1"/>
  <c r="S644" i="1"/>
  <c r="AL644" i="1" s="1"/>
  <c r="AK643" i="1"/>
  <c r="S643" i="1"/>
  <c r="AL643" i="1" s="1"/>
  <c r="T642" i="1"/>
  <c r="AK642" i="1" s="1"/>
  <c r="AL642" i="1" s="1"/>
  <c r="S642" i="1"/>
  <c r="AK641" i="1"/>
  <c r="S641" i="1"/>
  <c r="AL641" i="1" s="1"/>
  <c r="R641" i="1"/>
  <c r="AK640" i="1"/>
  <c r="S640" i="1"/>
  <c r="AL640" i="1" s="1"/>
  <c r="AK639" i="1"/>
  <c r="S639" i="1"/>
  <c r="AL639" i="1" s="1"/>
  <c r="AK638" i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T634" i="1"/>
  <c r="AK634" i="1" s="1"/>
  <c r="R634" i="1"/>
  <c r="S634" i="1" s="1"/>
  <c r="AL634" i="1" s="1"/>
  <c r="AK633" i="1"/>
  <c r="S633" i="1"/>
  <c r="AL633" i="1" s="1"/>
  <c r="AK632" i="1"/>
  <c r="S632" i="1"/>
  <c r="AL632" i="1" s="1"/>
  <c r="S631" i="1"/>
  <c r="AL631" i="1" s="1"/>
  <c r="R631" i="1"/>
  <c r="AK630" i="1"/>
  <c r="S630" i="1"/>
  <c r="AL630" i="1" s="1"/>
  <c r="S629" i="1"/>
  <c r="AL629" i="1" s="1"/>
  <c r="S628" i="1"/>
  <c r="AL628" i="1" s="1"/>
  <c r="S627" i="1"/>
  <c r="AL627" i="1" s="1"/>
  <c r="S626" i="1"/>
  <c r="AL626" i="1" s="1"/>
  <c r="S625" i="1"/>
  <c r="AK624" i="1"/>
  <c r="S624" i="1"/>
  <c r="AL624" i="1" s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AL589" i="1" s="1"/>
  <c r="S588" i="1"/>
  <c r="AL588" i="1" s="1"/>
  <c r="S587" i="1"/>
  <c r="AL587" i="1" s="1"/>
  <c r="AK586" i="1"/>
  <c r="S586" i="1"/>
  <c r="AL586" i="1" s="1"/>
  <c r="AK585" i="1"/>
  <c r="S585" i="1"/>
  <c r="AL585" i="1" s="1"/>
  <c r="S584" i="1"/>
  <c r="AL584" i="1" s="1"/>
  <c r="AK583" i="1"/>
  <c r="S583" i="1"/>
  <c r="AL583" i="1" s="1"/>
  <c r="AK582" i="1"/>
  <c r="S582" i="1"/>
  <c r="AL582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S577" i="1"/>
  <c r="AL577" i="1" s="1"/>
  <c r="AK576" i="1"/>
  <c r="S576" i="1"/>
  <c r="AL576" i="1" s="1"/>
  <c r="AL575" i="1"/>
  <c r="S575" i="1"/>
  <c r="AK574" i="1"/>
  <c r="S574" i="1"/>
  <c r="AL574" i="1" s="1"/>
  <c r="R574" i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R549" i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V536" i="1"/>
  <c r="AL536" i="1" s="1"/>
  <c r="S536" i="1"/>
  <c r="AK535" i="1"/>
  <c r="S535" i="1"/>
  <c r="AL535" i="1" s="1"/>
  <c r="AK534" i="1"/>
  <c r="R534" i="1"/>
  <c r="S534" i="1" s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V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R521" i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R510" i="1"/>
  <c r="AK509" i="1"/>
  <c r="S509" i="1"/>
  <c r="AL509" i="1" s="1"/>
  <c r="AK508" i="1"/>
  <c r="S508" i="1"/>
  <c r="AL508" i="1" s="1"/>
  <c r="AK507" i="1"/>
  <c r="S507" i="1"/>
  <c r="AL507" i="1" s="1"/>
  <c r="AK506" i="1"/>
  <c r="V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T469" i="1"/>
  <c r="S469" i="1"/>
  <c r="AL469" i="1" s="1"/>
  <c r="AK468" i="1"/>
  <c r="S468" i="1"/>
  <c r="AL468" i="1" s="1"/>
  <c r="U467" i="1"/>
  <c r="AK467" i="1" s="1"/>
  <c r="AL467" i="1" s="1"/>
  <c r="S467" i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W444" i="1"/>
  <c r="S444" i="1"/>
  <c r="AK443" i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L439" i="1" s="1"/>
  <c r="Y438" i="1"/>
  <c r="AK438" i="1" s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AK434" i="1"/>
  <c r="Y434" i="1"/>
  <c r="S434" i="1"/>
  <c r="AL434" i="1" s="1"/>
  <c r="T433" i="1"/>
  <c r="S433" i="1"/>
  <c r="AL433" i="1" s="1"/>
  <c r="R433" i="1"/>
  <c r="AK432" i="1"/>
  <c r="S432" i="1"/>
  <c r="AL432" i="1" s="1"/>
  <c r="AK431" i="1"/>
  <c r="S431" i="1"/>
  <c r="AL431" i="1" s="1"/>
  <c r="AK430" i="1"/>
  <c r="S430" i="1"/>
  <c r="AL430" i="1" s="1"/>
  <c r="AK429" i="1"/>
  <c r="S429" i="1"/>
  <c r="AL429" i="1" s="1"/>
  <c r="U428" i="1"/>
  <c r="S428" i="1"/>
  <c r="AK427" i="1"/>
  <c r="S427" i="1"/>
  <c r="AL427" i="1" s="1"/>
  <c r="AK426" i="1"/>
  <c r="S426" i="1"/>
  <c r="AL426" i="1" s="1"/>
  <c r="AF425" i="1"/>
  <c r="AB425" i="1"/>
  <c r="Y425" i="1"/>
  <c r="X425" i="1"/>
  <c r="W425" i="1"/>
  <c r="V425" i="1"/>
  <c r="U425" i="1"/>
  <c r="T425" i="1"/>
  <c r="R425" i="1"/>
  <c r="S425" i="1" s="1"/>
  <c r="AL425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S384" i="1"/>
  <c r="AL384" i="1" s="1"/>
  <c r="W383" i="1"/>
  <c r="T383" i="1"/>
  <c r="S383" i="1"/>
  <c r="R383" i="1"/>
  <c r="AK382" i="1"/>
  <c r="S382" i="1"/>
  <c r="AL382" i="1" s="1"/>
  <c r="AK381" i="1"/>
  <c r="S381" i="1"/>
  <c r="AL381" i="1" s="1"/>
  <c r="T380" i="1"/>
  <c r="AK380" i="1" s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W375" i="1"/>
  <c r="AK375" i="1" s="1"/>
  <c r="S375" i="1"/>
  <c r="AL375" i="1" s="1"/>
  <c r="AK374" i="1"/>
  <c r="S374" i="1"/>
  <c r="AL374" i="1" s="1"/>
  <c r="AK373" i="1"/>
  <c r="S373" i="1"/>
  <c r="AL373" i="1" s="1"/>
  <c r="W372" i="1"/>
  <c r="T372" i="1"/>
  <c r="S372" i="1"/>
  <c r="AK371" i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S367" i="1"/>
  <c r="AL367" i="1" s="1"/>
  <c r="AK366" i="1"/>
  <c r="S366" i="1"/>
  <c r="AL366" i="1" s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S352" i="1"/>
  <c r="AL352" i="1" s="1"/>
  <c r="S351" i="1"/>
  <c r="AL351" i="1" s="1"/>
  <c r="T350" i="1"/>
  <c r="AK350" i="1" s="1"/>
  <c r="S350" i="1"/>
  <c r="AK349" i="1"/>
  <c r="S349" i="1"/>
  <c r="AL349" i="1" s="1"/>
  <c r="AK348" i="1"/>
  <c r="S348" i="1"/>
  <c r="AL348" i="1" s="1"/>
  <c r="AK347" i="1"/>
  <c r="S347" i="1"/>
  <c r="AL347" i="1" s="1"/>
  <c r="AK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T342" i="1"/>
  <c r="AK342" i="1" s="1"/>
  <c r="S342" i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S328" i="1"/>
  <c r="AL328" i="1" s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AK323" i="1"/>
  <c r="S323" i="1"/>
  <c r="AL323" i="1" s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T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T302" i="1"/>
  <c r="AK302" i="1" s="1"/>
  <c r="S302" i="1"/>
  <c r="AL302" i="1" s="1"/>
  <c r="AK301" i="1"/>
  <c r="V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AK296" i="1"/>
  <c r="S296" i="1"/>
  <c r="AL296" i="1" s="1"/>
  <c r="T295" i="1"/>
  <c r="AK295" i="1" s="1"/>
  <c r="S295" i="1"/>
  <c r="AK294" i="1"/>
  <c r="S294" i="1"/>
  <c r="AL294" i="1" s="1"/>
  <c r="U293" i="1"/>
  <c r="AK293" i="1" s="1"/>
  <c r="S293" i="1"/>
  <c r="R293" i="1"/>
  <c r="AK292" i="1"/>
  <c r="S292" i="1"/>
  <c r="AL292" i="1" s="1"/>
  <c r="AK291" i="1"/>
  <c r="S291" i="1"/>
  <c r="AL291" i="1" s="1"/>
  <c r="AK290" i="1"/>
  <c r="S290" i="1"/>
  <c r="AL290" i="1" s="1"/>
  <c r="AK289" i="1"/>
  <c r="V289" i="1"/>
  <c r="S289" i="1"/>
  <c r="AL289" i="1" s="1"/>
  <c r="AK288" i="1"/>
  <c r="S288" i="1"/>
  <c r="AL288" i="1" s="1"/>
  <c r="AK287" i="1"/>
  <c r="S287" i="1"/>
  <c r="AL287" i="1" s="1"/>
  <c r="AK286" i="1"/>
  <c r="U286" i="1"/>
  <c r="S286" i="1"/>
  <c r="AL286" i="1" s="1"/>
  <c r="AK285" i="1"/>
  <c r="U285" i="1"/>
  <c r="S285" i="1"/>
  <c r="AL285" i="1" s="1"/>
  <c r="R285" i="1"/>
  <c r="U284" i="1"/>
  <c r="T284" i="1"/>
  <c r="AK284" i="1" s="1"/>
  <c r="S284" i="1"/>
  <c r="R284" i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R269" i="1"/>
  <c r="AK268" i="1"/>
  <c r="S268" i="1"/>
  <c r="AL268" i="1" s="1"/>
  <c r="AK267" i="1"/>
  <c r="S267" i="1"/>
  <c r="AL267" i="1" s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L256" i="1" s="1"/>
  <c r="AK255" i="1"/>
  <c r="V255" i="1"/>
  <c r="S255" i="1"/>
  <c r="AL255" i="1" s="1"/>
  <c r="AK254" i="1"/>
  <c r="S254" i="1"/>
  <c r="AL254" i="1" s="1"/>
  <c r="AK253" i="1"/>
  <c r="S253" i="1"/>
  <c r="AL253" i="1" s="1"/>
  <c r="W252" i="1"/>
  <c r="U252" i="1"/>
  <c r="AK252" i="1" s="1"/>
  <c r="S252" i="1"/>
  <c r="AK251" i="1"/>
  <c r="S251" i="1"/>
  <c r="AL251" i="1" s="1"/>
  <c r="AK250" i="1"/>
  <c r="S250" i="1"/>
  <c r="AL250" i="1" s="1"/>
  <c r="V249" i="1"/>
  <c r="AK249" i="1" s="1"/>
  <c r="S249" i="1"/>
  <c r="AK248" i="1"/>
  <c r="S248" i="1"/>
  <c r="AL248" i="1" s="1"/>
  <c r="V247" i="1"/>
  <c r="AK247" i="1" s="1"/>
  <c r="S247" i="1"/>
  <c r="AK246" i="1"/>
  <c r="S246" i="1"/>
  <c r="AL246" i="1" s="1"/>
  <c r="U245" i="1"/>
  <c r="AK245" i="1" s="1"/>
  <c r="S245" i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AK234" i="1"/>
  <c r="S234" i="1"/>
  <c r="AL234" i="1" s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A229" i="1"/>
  <c r="U229" i="1"/>
  <c r="R229" i="1"/>
  <c r="S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Z196" i="1"/>
  <c r="AK196" i="1" s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AK189" i="1"/>
  <c r="S189" i="1"/>
  <c r="AL189" i="1" s="1"/>
  <c r="V188" i="1"/>
  <c r="T188" i="1"/>
  <c r="S188" i="1"/>
  <c r="AK187" i="1"/>
  <c r="S187" i="1"/>
  <c r="AL187" i="1" s="1"/>
  <c r="AK186" i="1"/>
  <c r="S186" i="1"/>
  <c r="AL186" i="1" s="1"/>
  <c r="Z185" i="1"/>
  <c r="W185" i="1"/>
  <c r="T185" i="1"/>
  <c r="AK185" i="1" s="1"/>
  <c r="S185" i="1"/>
  <c r="AK184" i="1"/>
  <c r="S184" i="1"/>
  <c r="AL184" i="1" s="1"/>
  <c r="Z183" i="1"/>
  <c r="W183" i="1"/>
  <c r="T183" i="1"/>
  <c r="AK183" i="1" s="1"/>
  <c r="S183" i="1"/>
  <c r="AK182" i="1"/>
  <c r="S182" i="1"/>
  <c r="AL182" i="1" s="1"/>
  <c r="AK181" i="1"/>
  <c r="S181" i="1"/>
  <c r="AL181" i="1" s="1"/>
  <c r="S180" i="1"/>
  <c r="AL180" i="1" s="1"/>
  <c r="AK179" i="1"/>
  <c r="S179" i="1"/>
  <c r="AL179" i="1" s="1"/>
  <c r="AK178" i="1"/>
  <c r="S178" i="1"/>
  <c r="AL178" i="1" s="1"/>
  <c r="AK177" i="1"/>
  <c r="R177" i="1"/>
  <c r="S177" i="1" s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AK16" i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3" i="1"/>
  <c r="AL185" i="1"/>
  <c r="AL188" i="1"/>
  <c r="AL245" i="1"/>
  <c r="AL247" i="1"/>
  <c r="AL249" i="1"/>
  <c r="AL252" i="1"/>
  <c r="AL284" i="1"/>
  <c r="AL293" i="1"/>
  <c r="AL295" i="1"/>
  <c r="AL229" i="1"/>
  <c r="AL342" i="1"/>
  <c r="AL350" i="1"/>
  <c r="AL372" i="1"/>
  <c r="AL383" i="1"/>
  <c r="AL444" i="1"/>
  <c r="AL428" i="1"/>
</calcChain>
</file>

<file path=xl/sharedStrings.xml><?xml version="1.0" encoding="utf-8"?>
<sst xmlns="http://schemas.openxmlformats.org/spreadsheetml/2006/main" count="3900" uniqueCount="2529">
  <si>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</si>
  <si>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</si>
  <si>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</si>
  <si>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</si>
  <si>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</si>
  <si>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</si>
  <si>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</si>
  <si>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</si>
  <si>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</si>
  <si>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</si>
  <si>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</si>
  <si>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</si>
  <si>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</si>
  <si>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</si>
  <si>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</si>
  <si>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</si>
  <si>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</si>
  <si>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</si>
  <si>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</si>
  <si>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</si>
  <si>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</si>
  <si>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</si>
  <si>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</si>
  <si>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</si>
  <si>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</si>
  <si>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</si>
  <si>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</si>
  <si>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</si>
  <si>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</si>
  <si>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</si>
  <si>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</si>
  <si>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</si>
  <si>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</si>
  <si>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</si>
  <si>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</si>
  <si>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</si>
  <si>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</si>
  <si>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</si>
  <si>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</si>
  <si>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</si>
  <si>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</si>
  <si>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</si>
  <si>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</si>
  <si>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</si>
  <si>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</si>
  <si>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</si>
  <si>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</si>
  <si>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</si>
  <si>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</si>
  <si>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</si>
  <si>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</si>
  <si>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</si>
  <si>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</si>
  <si>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</si>
  <si>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</si>
  <si>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</si>
  <si>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</si>
  <si>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</si>
  <si>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</si>
  <si>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</si>
  <si>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</si>
  <si>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</si>
  <si>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</si>
  <si>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</si>
  <si>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</si>
  <si>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</si>
  <si>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</si>
  <si>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</si>
  <si>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</si>
  <si>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</si>
  <si>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</si>
  <si>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</si>
  <si>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</si>
  <si>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</si>
  <si>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</si>
  <si>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</si>
  <si>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</si>
  <si>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</si>
  <si>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</si>
  <si>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</si>
  <si>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</si>
  <si>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</si>
  <si>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</si>
  <si>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</si>
  <si>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</si>
  <si>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</si>
  <si>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</si>
  <si>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</si>
  <si>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</si>
  <si>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</si>
  <si>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</si>
  <si>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</si>
  <si>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</si>
  <si>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</si>
  <si>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</si>
  <si>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</si>
  <si>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</si>
  <si>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</si>
  <si>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</si>
  <si>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</si>
  <si>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</si>
  <si>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</si>
  <si>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</si>
  <si>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</si>
  <si>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</si>
  <si>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</si>
  <si>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</si>
  <si>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</si>
  <si>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</si>
  <si>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</si>
  <si>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</si>
  <si>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</si>
  <si>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</si>
  <si>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</si>
  <si>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</si>
  <si>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</si>
  <si>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</si>
  <si>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</si>
  <si>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</si>
  <si>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</si>
  <si>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</si>
  <si>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</si>
  <si>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</si>
  <si>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</si>
  <si>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</si>
  <si>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</si>
  <si>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</si>
  <si>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</si>
  <si>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</si>
  <si>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</si>
  <si>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</si>
  <si>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</si>
  <si>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</si>
  <si>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</si>
  <si>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</si>
  <si>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</si>
  <si>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</si>
  <si>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</si>
  <si>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</si>
  <si>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</si>
  <si>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</si>
  <si>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</si>
  <si>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</si>
  <si>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</si>
  <si>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</si>
  <si>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</si>
  <si>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</si>
  <si>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</si>
  <si>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</si>
  <si>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</si>
  <si>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</si>
  <si>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</si>
  <si>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</si>
  <si>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</si>
  <si>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</si>
  <si>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</si>
  <si>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</si>
  <si>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</si>
  <si>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</si>
  <si>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</si>
  <si>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</si>
  <si>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</si>
  <si>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</si>
  <si>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</si>
  <si>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</si>
  <si>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</si>
  <si>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</si>
  <si>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</si>
  <si>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</si>
  <si>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</si>
  <si>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</si>
  <si>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</si>
  <si>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</si>
  <si>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</si>
  <si>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</si>
  <si>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</si>
  <si>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</si>
  <si>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</si>
  <si>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</si>
  <si>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</si>
  <si>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</si>
  <si>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</si>
  <si>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</si>
  <si>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</si>
  <si>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</si>
  <si>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</si>
  <si>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</si>
  <si>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</si>
  <si>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</si>
  <si>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</si>
  <si>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</si>
  <si>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</si>
  <si>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</si>
  <si>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</si>
  <si>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</si>
  <si>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</si>
  <si>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</si>
  <si>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</si>
  <si>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</si>
  <si>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</si>
  <si>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</si>
  <si>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</si>
  <si>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</si>
  <si>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</si>
  <si>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</si>
  <si>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</si>
  <si>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</si>
  <si>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</si>
  <si>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</si>
  <si>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</si>
  <si>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</si>
  <si>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</si>
  <si>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</si>
  <si>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</si>
  <si>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</si>
  <si>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</si>
  <si>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</si>
  <si>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</si>
  <si>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</si>
  <si>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</si>
  <si>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</si>
  <si>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</si>
  <si>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</si>
  <si>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</si>
  <si>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</si>
  <si>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</si>
  <si>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</si>
  <si>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</si>
  <si>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</si>
  <si>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</si>
  <si>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</si>
  <si>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</si>
  <si>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</si>
  <si>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</si>
  <si>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</si>
  <si>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</si>
  <si>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</si>
  <si>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</si>
  <si>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</si>
  <si>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</si>
  <si>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</si>
  <si>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</si>
  <si>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</si>
  <si>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</si>
  <si>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</si>
  <si>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</si>
  <si>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</si>
  <si>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</si>
  <si>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</si>
  <si>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</si>
  <si>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</si>
  <si>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</si>
  <si>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</si>
  <si>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</si>
  <si>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</si>
  <si>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</si>
  <si>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</si>
  <si>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</si>
  <si>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</si>
  <si>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</si>
  <si>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</si>
  <si>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</si>
  <si>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</si>
  <si>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</si>
  <si>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</si>
  <si>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</si>
  <si>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</si>
  <si>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</si>
  <si>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</si>
  <si>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</si>
  <si>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</si>
  <si>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</si>
  <si>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</si>
  <si>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</si>
  <si>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</si>
  <si>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</si>
  <si>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</si>
  <si>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</si>
  <si>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</si>
  <si>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</si>
  <si>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</si>
  <si>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</si>
  <si>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</si>
  <si>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</si>
  <si>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</si>
  <si>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</si>
  <si>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</si>
  <si>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</si>
  <si>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</si>
  <si>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</si>
  <si>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</si>
  <si>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</si>
  <si>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</si>
  <si>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</si>
  <si>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</si>
  <si>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</si>
  <si>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</si>
  <si>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</si>
  <si>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</si>
  <si>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</si>
  <si>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</si>
  <si>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</si>
  <si>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</si>
  <si>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</si>
  <si>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</si>
  <si>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</si>
  <si>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</si>
  <si>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</si>
  <si>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</si>
  <si>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</si>
  <si>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</si>
  <si>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</si>
  <si>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</si>
  <si>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</si>
  <si>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</si>
  <si>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</si>
  <si>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</si>
  <si>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</si>
  <si>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</si>
  <si>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</si>
  <si>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</si>
  <si>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</si>
  <si>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</si>
  <si>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</si>
  <si>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</si>
  <si>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</si>
  <si>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</si>
  <si>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</si>
  <si>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</si>
  <si>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</si>
  <si>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</si>
  <si>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</si>
  <si>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</si>
  <si>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</si>
  <si>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</si>
  <si>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</si>
  <si>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</si>
  <si>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</si>
  <si>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</si>
  <si>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</si>
  <si>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</si>
  <si>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</si>
  <si>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</si>
  <si>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</si>
  <si>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</si>
  <si>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</si>
  <si>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</si>
  <si>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</si>
  <si>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</si>
  <si>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</si>
  <si>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</si>
  <si>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</si>
  <si>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</si>
  <si>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</si>
  <si>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</si>
  <si>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</si>
  <si>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</si>
  <si>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</si>
  <si>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</si>
  <si>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</si>
  <si>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</si>
  <si>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</si>
  <si>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</si>
  <si>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</si>
  <si>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</si>
  <si>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</si>
  <si>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</si>
  <si>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</si>
  <si>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</si>
  <si>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</si>
  <si>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</si>
  <si>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</si>
  <si>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</si>
  <si>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</si>
  <si>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</si>
  <si>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</si>
  <si>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</si>
  <si>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</si>
  <si>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</si>
  <si>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</si>
  <si>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</si>
  <si>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</si>
  <si>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</si>
  <si>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</si>
  <si>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</si>
  <si>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</si>
  <si>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</si>
  <si>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</si>
  <si>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</si>
  <si>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</si>
  <si>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</si>
  <si>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</si>
  <si>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</si>
  <si>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</si>
  <si>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</si>
  <si>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</si>
  <si>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</si>
  <si>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</si>
  <si>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</si>
  <si>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</si>
  <si>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</si>
  <si>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</si>
  <si>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</si>
  <si>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</si>
  <si>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</si>
  <si>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</si>
  <si>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</si>
  <si>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</si>
  <si>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</si>
  <si>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</si>
  <si>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</si>
  <si>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</si>
  <si>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</si>
  <si>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</si>
  <si>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</si>
  <si>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</si>
  <si>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</si>
  <si>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</si>
  <si>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</si>
  <si>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</si>
  <si>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</si>
  <si>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</si>
  <si>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</si>
  <si>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</si>
  <si>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</si>
  <si>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</si>
  <si>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</si>
  <si>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</si>
  <si>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</si>
  <si>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</si>
  <si>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</si>
  <si>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</si>
  <si>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</si>
  <si>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</si>
  <si>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</si>
  <si>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</si>
  <si>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</si>
  <si>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</si>
  <si>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</si>
  <si>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</si>
  <si>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</si>
  <si>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</si>
  <si>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</si>
  <si>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</si>
  <si>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</si>
  <si>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</si>
  <si>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</si>
  <si>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</si>
  <si>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</si>
  <si>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</si>
  <si>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</si>
  <si>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</si>
  <si>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</si>
  <si>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</si>
  <si>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</si>
  <si>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</si>
  <si>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</si>
  <si>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</si>
  <si>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</si>
  <si>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</si>
  <si>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</si>
  <si>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</si>
  <si>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</si>
  <si>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</si>
  <si>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</si>
  <si>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</si>
  <si>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</si>
  <si>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</si>
  <si>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</si>
  <si>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</si>
  <si>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</si>
  <si>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</si>
  <si>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</si>
  <si>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</si>
  <si>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</si>
  <si>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</si>
  <si>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</si>
  <si>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</si>
  <si>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</si>
  <si>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</si>
  <si>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</si>
  <si>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</si>
  <si>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</si>
  <si>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</si>
  <si>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</si>
  <si>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</si>
  <si>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</si>
  <si>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</si>
  <si>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</si>
  <si>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</si>
  <si>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</si>
  <si>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</si>
  <si>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</si>
  <si>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</si>
  <si>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</si>
  <si>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</si>
  <si>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</si>
  <si>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</si>
  <si>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</si>
  <si>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</si>
  <si>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</si>
  <si>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</si>
  <si>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</si>
  <si>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</si>
  <si>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</si>
  <si>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</si>
  <si>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</si>
  <si>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</si>
  <si>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</si>
  <si>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</si>
  <si>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</si>
  <si>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</si>
  <si>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</si>
  <si>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</si>
  <si>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</si>
  <si>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</si>
  <si>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</si>
  <si>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</si>
  <si>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</si>
  <si>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</si>
  <si>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</si>
  <si>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</si>
  <si>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</si>
  <si>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</si>
  <si>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</si>
  <si>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</si>
  <si>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</si>
  <si>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</si>
  <si>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</si>
  <si>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</si>
  <si>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</si>
  <si>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</si>
  <si>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</si>
  <si>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</si>
  <si>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</si>
  <si>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</si>
  <si>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</si>
  <si>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</si>
  <si>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</si>
  <si>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</si>
  <si>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</si>
  <si>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</si>
  <si>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</si>
  <si>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</si>
  <si>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</si>
  <si>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</si>
  <si>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</si>
  <si>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</si>
  <si>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</si>
  <si>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</si>
  <si>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</si>
  <si>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</si>
  <si>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</si>
  <si>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</si>
  <si>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</si>
  <si>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</si>
  <si>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</si>
  <si>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</si>
  <si>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</si>
  <si>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</si>
  <si>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</si>
  <si>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</si>
  <si>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</si>
  <si>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</si>
  <si>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</si>
  <si>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</si>
  <si>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</si>
  <si>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</si>
  <si>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</si>
  <si>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</si>
  <si>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</si>
  <si>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</si>
  <si>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</si>
  <si>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</si>
  <si>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</si>
  <si>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</si>
  <si>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</si>
  <si>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</si>
  <si>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</si>
  <si>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</si>
  <si>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</si>
  <si>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</si>
  <si>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</si>
  <si>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</si>
  <si>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</si>
  <si>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</si>
  <si>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</si>
  <si>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</si>
  <si>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</si>
  <si>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</si>
  <si>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</si>
  <si>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</si>
  <si>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</si>
  <si>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</si>
  <si>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</si>
  <si>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</si>
  <si>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</si>
  <si>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</si>
  <si>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</si>
  <si>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</si>
  <si>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</si>
  <si>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</si>
  <si>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</si>
  <si>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</si>
  <si>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</si>
  <si>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</si>
  <si>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</si>
  <si>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</si>
  <si>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</si>
  <si>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</si>
  <si>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</si>
  <si>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</si>
  <si>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</si>
  <si>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</si>
  <si>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</si>
  <si>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</si>
  <si>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</si>
  <si>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</si>
  <si>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</si>
  <si>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</si>
  <si>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</si>
  <si>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</si>
  <si>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</si>
  <si>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</si>
  <si>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</si>
  <si>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</si>
  <si>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</si>
  <si>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</si>
  <si>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</si>
  <si>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</si>
  <si>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</si>
  <si>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</si>
  <si>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</si>
  <si>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</si>
  <si>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</si>
  <si>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</si>
  <si>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</si>
  <si>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</si>
  <si>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</si>
  <si>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</si>
  <si>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</si>
  <si>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</si>
  <si>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</si>
  <si>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</si>
  <si>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</si>
  <si>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</si>
  <si>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</si>
  <si>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</si>
  <si>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</si>
  <si>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</si>
  <si>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</si>
  <si>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</si>
  <si>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</si>
  <si>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</si>
  <si>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</si>
  <si>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</si>
  <si>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</si>
  <si>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</si>
  <si>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</si>
  <si>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</si>
  <si>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</si>
  <si>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</si>
  <si>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</si>
  <si>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</si>
  <si>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</si>
  <si>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</si>
  <si>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</si>
  <si>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</si>
  <si>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</si>
  <si>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</si>
  <si>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</si>
  <si>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</si>
  <si>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</si>
  <si>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</si>
  <si>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</si>
  <si>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</si>
  <si>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</si>
  <si>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</si>
  <si>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</si>
  <si>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</si>
  <si>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</si>
  <si>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</si>
  <si>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</si>
  <si>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</si>
  <si>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</si>
  <si>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</si>
  <si>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</si>
  <si>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</si>
  <si>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</si>
  <si>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</si>
  <si>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</si>
  <si>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</si>
  <si>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</si>
  <si>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</si>
  <si>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</si>
  <si>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</si>
  <si>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</si>
  <si>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</si>
  <si>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</si>
  <si>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</si>
  <si>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</si>
  <si>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</si>
  <si>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</si>
  <si>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</si>
  <si>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</si>
  <si>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</si>
  <si>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</si>
  <si>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</si>
  <si>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</si>
  <si>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</si>
  <si>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</si>
  <si>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</si>
  <si>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</si>
  <si>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</si>
  <si>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</si>
  <si>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</si>
  <si>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</si>
  <si>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</si>
  <si>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</si>
  <si>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</si>
  <si>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</si>
  <si>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</si>
  <si>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</si>
  <si>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</si>
  <si>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</si>
  <si>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</si>
  <si>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</si>
  <si>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</si>
  <si>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</si>
  <si>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</si>
  <si>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</si>
  <si>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</si>
  <si>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</si>
  <si>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</si>
  <si>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</si>
  <si>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</si>
  <si>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</si>
  <si>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</si>
  <si>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</si>
  <si>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</si>
  <si>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</si>
  <si>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</si>
  <si>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</si>
  <si>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</si>
  <si>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</si>
  <si>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</si>
  <si>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</si>
  <si>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</si>
  <si>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</si>
  <si>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</si>
  <si>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</si>
  <si>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</si>
  <si>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</si>
  <si>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</si>
  <si>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</si>
  <si>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</si>
  <si>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</si>
  <si>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</si>
  <si>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</si>
  <si>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</si>
  <si>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</si>
  <si>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</si>
  <si>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</si>
  <si>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</si>
  <si>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</si>
  <si>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</si>
  <si>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</si>
  <si>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</si>
  <si>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</si>
  <si>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</si>
  <si>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</si>
  <si>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</si>
  <si>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</si>
  <si>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</si>
  <si>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</si>
  <si>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</si>
  <si>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</si>
  <si>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</si>
  <si>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</si>
  <si>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</si>
  <si>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</si>
  <si>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</si>
  <si>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</si>
  <si>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</si>
  <si>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</si>
  <si>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</si>
  <si>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</si>
  <si>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</si>
  <si>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</si>
  <si>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</si>
  <si>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</si>
  <si>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</si>
  <si>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</si>
  <si>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</si>
  <si>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</si>
  <si>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</si>
  <si>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</si>
  <si>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</si>
  <si>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</si>
  <si>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</si>
  <si>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</si>
  <si>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</si>
  <si>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</si>
  <si>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</si>
  <si>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</si>
  <si>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</si>
  <si>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</si>
  <si>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</si>
  <si>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</si>
  <si>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</si>
  <si>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</si>
  <si>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</si>
  <si>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</si>
  <si>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</si>
  <si>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</si>
  <si>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</si>
  <si>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</si>
  <si>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</si>
  <si>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</si>
  <si>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</si>
  <si>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</si>
  <si>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</si>
  <si>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</si>
  <si>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</si>
  <si>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</si>
  <si>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</si>
  <si>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</si>
  <si>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</si>
  <si>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</si>
  <si>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</si>
  <si>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</si>
  <si>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</si>
  <si>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</si>
  <si>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</si>
  <si>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</si>
  <si>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</si>
  <si>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</si>
  <si>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</si>
  <si>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</si>
  <si>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</si>
  <si>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</si>
  <si>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</si>
  <si>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</si>
  <si>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</si>
  <si>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</si>
  <si>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</si>
  <si>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</si>
  <si>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</si>
  <si>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</si>
  <si>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</si>
  <si>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</si>
  <si>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</si>
  <si>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</si>
  <si>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</si>
  <si>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</si>
  <si>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</si>
  <si>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</si>
  <si>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</si>
  <si>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</si>
  <si>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</si>
  <si>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</si>
  <si>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</si>
  <si>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</si>
  <si>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</si>
  <si>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</si>
  <si>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</si>
  <si>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</si>
  <si>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</si>
  <si>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</si>
  <si>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</si>
  <si>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</si>
  <si>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</si>
  <si>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</si>
  <si>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</si>
  <si>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</si>
  <si>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</si>
  <si>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</si>
  <si>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</si>
  <si>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</si>
  <si>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</si>
  <si>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</si>
  <si>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</si>
  <si>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</si>
  <si>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</si>
  <si>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</si>
  <si>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</si>
  <si>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</si>
  <si>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</si>
  <si>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</si>
  <si>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</si>
  <si>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</si>
  <si>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</si>
  <si>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</si>
  <si>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</si>
  <si>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</si>
  <si>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</si>
  <si>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</si>
  <si>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</si>
  <si>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</si>
  <si>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</si>
  <si>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</si>
  <si>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</si>
  <si>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</si>
  <si>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</si>
  <si>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</si>
  <si>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</si>
  <si>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</si>
  <si>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</si>
  <si>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</si>
  <si>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</si>
  <si>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</si>
  <si>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</si>
  <si>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</si>
  <si>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</si>
  <si>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</si>
  <si>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</si>
  <si>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</si>
  <si>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</si>
  <si>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</si>
  <si>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</si>
  <si>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</si>
  <si>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</si>
  <si>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</si>
  <si>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</si>
  <si>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</si>
  <si>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</si>
  <si>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</si>
  <si>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</si>
  <si>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</si>
  <si>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</si>
  <si>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</si>
  <si>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</si>
  <si>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</si>
  <si>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</si>
  <si>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</si>
  <si>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</si>
  <si>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</si>
  <si>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</si>
  <si>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</si>
  <si>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</si>
  <si>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</si>
  <si>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</si>
  <si>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</si>
  <si>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</si>
  <si>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</si>
  <si>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</si>
  <si>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</si>
  <si>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</si>
  <si>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</si>
  <si>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</si>
  <si>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</si>
  <si>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</si>
  <si>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</si>
  <si>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</si>
  <si>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</si>
  <si>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</si>
  <si>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</si>
  <si>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</si>
  <si>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</si>
  <si>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</si>
  <si>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</si>
  <si>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</si>
  <si>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</si>
  <si>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</si>
  <si>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</si>
  <si>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</si>
  <si>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</si>
  <si>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</si>
  <si>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</si>
  <si>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</si>
  <si>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</si>
  <si>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</si>
  <si>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</si>
  <si>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</si>
  <si>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</si>
  <si>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</si>
  <si>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</si>
  <si>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</si>
  <si>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</si>
  <si>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</si>
  <si>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</si>
  <si>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</si>
  <si>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</si>
  <si>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</si>
  <si>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</si>
  <si>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</si>
  <si>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</si>
  <si>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</si>
  <si>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</si>
  <si>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</si>
  <si>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</si>
  <si>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</si>
  <si>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</si>
  <si>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</si>
  <si>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</si>
  <si>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</si>
  <si>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</si>
  <si>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</si>
  <si>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</si>
  <si>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</si>
  <si>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</si>
  <si>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</si>
  <si>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</si>
  <si>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</si>
  <si>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</si>
  <si>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</si>
  <si>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</si>
  <si>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</si>
  <si>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</si>
  <si>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</si>
  <si>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</si>
  <si>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</si>
  <si>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</si>
  <si>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</si>
  <si>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</si>
  <si>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</si>
  <si>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</si>
  <si>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</si>
  <si>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</si>
  <si>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</si>
  <si>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</si>
  <si>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</si>
  <si>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</si>
  <si>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</si>
  <si>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</si>
  <si>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</si>
  <si>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</si>
  <si>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</si>
  <si>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</si>
  <si>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</si>
  <si>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</si>
  <si>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</si>
  <si>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</si>
  <si>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</si>
  <si>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</si>
  <si>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</si>
  <si>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</si>
  <si>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</si>
  <si>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</si>
  <si>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</si>
  <si>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</si>
  <si>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</si>
  <si>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</si>
  <si>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</si>
  <si>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</si>
  <si>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</si>
  <si>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</si>
  <si>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</si>
  <si>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</si>
  <si>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</si>
  <si>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</si>
  <si>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</si>
  <si>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</si>
  <si>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</si>
  <si>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</si>
  <si>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</si>
  <si>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</si>
  <si>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</si>
  <si>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</si>
  <si>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</si>
  <si>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</si>
  <si>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</si>
  <si>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</si>
  <si>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</si>
  <si>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</si>
  <si>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</si>
  <si>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</si>
  <si>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</si>
  <si>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</si>
  <si>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</si>
  <si>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</si>
  <si>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</si>
  <si>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</si>
  <si>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</si>
  <si>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</si>
  <si>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</si>
  <si>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</si>
  <si>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</si>
  <si>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</si>
  <si>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</si>
  <si>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</si>
  <si>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</si>
  <si>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</si>
  <si>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</si>
  <si>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</si>
  <si>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</si>
  <si>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</si>
  <si>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</si>
  <si>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</si>
  <si>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</si>
  <si>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</si>
  <si>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</si>
  <si>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</si>
  <si>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</si>
  <si>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</si>
  <si>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</si>
  <si>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</si>
  <si>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</si>
  <si>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</si>
  <si>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</si>
  <si>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</si>
  <si>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</si>
  <si>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</si>
  <si>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</si>
  <si>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</si>
  <si>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</si>
  <si>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</si>
  <si>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</si>
  <si>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</si>
  <si>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</si>
  <si>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</si>
  <si>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</si>
  <si>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</si>
  <si>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</si>
  <si>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</si>
  <si>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</si>
  <si>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</si>
  <si>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</si>
  <si>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</si>
  <si>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</si>
  <si>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</si>
  <si>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</si>
  <si>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</si>
  <si>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</si>
  <si>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</si>
  <si>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</si>
  <si>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</si>
  <si>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</si>
  <si>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</si>
  <si>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</si>
  <si>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</si>
  <si>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</si>
  <si>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</si>
  <si>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</si>
  <si>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</si>
  <si>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</si>
  <si>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</si>
  <si>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</si>
  <si>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</si>
  <si>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</si>
  <si>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</si>
  <si>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</si>
  <si>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</si>
  <si>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</si>
  <si>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</si>
  <si>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</si>
  <si>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</si>
  <si>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</si>
  <si>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</si>
  <si>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</si>
  <si>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</si>
  <si>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</si>
  <si>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</si>
  <si>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</si>
  <si>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</si>
  <si>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</si>
  <si>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</si>
  <si>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</si>
  <si>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</si>
  <si>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</si>
  <si>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</si>
  <si>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</si>
  <si>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</si>
  <si>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</si>
  <si>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</si>
  <si>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</si>
  <si>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</si>
  <si>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</si>
  <si>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</si>
  <si>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</si>
  <si>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</si>
  <si>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</si>
  <si>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</si>
  <si>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</si>
  <si>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</si>
  <si>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</si>
  <si>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</si>
  <si>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</si>
  <si>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</si>
  <si>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</si>
  <si>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</si>
  <si>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</si>
  <si>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</si>
  <si>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</si>
  <si>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</si>
  <si>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</si>
  <si>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</si>
  <si>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</si>
  <si>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</si>
  <si>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</si>
  <si>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</si>
  <si>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</si>
  <si>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</si>
  <si>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</si>
  <si>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</si>
  <si>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</si>
  <si>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</si>
  <si>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</si>
  <si>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</si>
  <si>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</si>
  <si>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</si>
  <si>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</si>
  <si>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</si>
  <si>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</si>
  <si>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</si>
  <si>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</si>
  <si>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</si>
  <si>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</si>
  <si>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</si>
  <si>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</si>
  <si>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</si>
  <si>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</si>
  <si>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</si>
  <si>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</si>
  <si>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</si>
  <si>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</si>
  <si>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</si>
  <si>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</si>
  <si>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</si>
  <si>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</si>
  <si>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</si>
  <si>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</si>
  <si>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</si>
  <si>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</si>
  <si>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</si>
  <si>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</si>
  <si>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</si>
  <si>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</si>
  <si>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</si>
  <si>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</si>
  <si>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</si>
  <si>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</si>
  <si>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</si>
  <si>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</si>
  <si>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</si>
  <si>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</si>
  <si>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</si>
  <si>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</si>
  <si>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</si>
  <si>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</si>
  <si>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</si>
  <si>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</si>
  <si>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</si>
  <si>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</si>
  <si>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</si>
  <si>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</si>
  <si>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</si>
  <si>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</si>
  <si>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</si>
  <si>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</si>
  <si>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</si>
  <si>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</si>
  <si>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</si>
  <si>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</si>
  <si>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</si>
  <si>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</si>
  <si>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</si>
  <si>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</si>
  <si>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</si>
  <si>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</si>
  <si>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</si>
  <si>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</si>
  <si>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</si>
  <si>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</si>
  <si>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</si>
  <si>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</si>
  <si>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</si>
  <si>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</si>
  <si>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</si>
  <si>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</si>
  <si>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</si>
  <si>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</si>
  <si>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</si>
  <si>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</si>
  <si>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</si>
  <si>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</si>
  <si>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</si>
  <si>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</si>
  <si>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</si>
  <si>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</si>
  <si>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</si>
  <si>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</si>
  <si>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</si>
  <si>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</si>
  <si>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</si>
  <si>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</si>
  <si>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</si>
  <si>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</si>
  <si>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</si>
  <si>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</si>
  <si>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</si>
  <si>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</si>
  <si>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</si>
  <si>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</si>
  <si>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</si>
  <si>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</si>
  <si>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</si>
  <si>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</si>
  <si>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</si>
  <si>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</si>
  <si>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</si>
  <si>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</si>
  <si>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</si>
  <si>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</si>
  <si>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</si>
  <si>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</si>
  <si>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</si>
  <si>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</si>
  <si>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</si>
  <si>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</si>
  <si>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</si>
  <si>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</si>
  <si>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</si>
  <si>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</si>
  <si>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</si>
  <si>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</si>
  <si>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</si>
  <si>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</si>
  <si>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</si>
  <si>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</si>
  <si>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</si>
  <si>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</si>
  <si>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</si>
  <si>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</si>
  <si>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</si>
  <si>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</si>
  <si>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</si>
  <si>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</si>
  <si>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</si>
  <si>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</si>
  <si>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</si>
  <si>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</si>
  <si>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</si>
  <si>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</si>
  <si>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</si>
  <si>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</si>
  <si>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</si>
  <si>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</si>
  <si>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</si>
  <si>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</si>
  <si>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</si>
  <si>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</si>
  <si>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</si>
  <si>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</si>
  <si>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</si>
  <si>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</si>
  <si>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</si>
  <si>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</si>
  <si>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</si>
  <si>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</si>
  <si>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</si>
  <si>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</si>
  <si>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</si>
  <si>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</si>
  <si>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</si>
  <si>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</si>
  <si>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</si>
  <si>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</si>
  <si>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</si>
  <si>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</si>
  <si>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</si>
  <si>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</si>
  <si>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</si>
  <si>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</si>
  <si>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</si>
  <si>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</si>
  <si>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</si>
  <si>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</si>
  <si>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</si>
  <si>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</si>
  <si>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</si>
  <si>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</si>
  <si>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</si>
  <si>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</si>
  <si>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</si>
  <si>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</si>
  <si>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</si>
  <si>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</si>
  <si>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</si>
  <si>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</si>
  <si>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</si>
  <si>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</si>
  <si>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</si>
  <si>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</si>
  <si>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</si>
  <si>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</si>
  <si>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</si>
  <si>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</si>
  <si>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</si>
  <si>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</si>
  <si>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</si>
  <si>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</si>
  <si>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</si>
  <si>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</si>
  <si>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</si>
  <si>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</si>
  <si>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</si>
  <si>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</si>
  <si>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</si>
  <si>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</si>
  <si>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</si>
  <si>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</si>
  <si>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</si>
  <si>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</si>
  <si>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</si>
  <si>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</si>
  <si>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</si>
  <si>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</si>
  <si>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</si>
  <si>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</si>
  <si>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</si>
  <si>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</si>
  <si>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</si>
  <si>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</si>
  <si>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</si>
  <si>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</si>
  <si>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</si>
  <si>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</si>
  <si>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</si>
  <si>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</si>
  <si>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</si>
  <si>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</si>
  <si>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</si>
  <si>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</si>
  <si>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</si>
  <si>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</si>
  <si>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</si>
  <si>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</si>
  <si>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</si>
  <si>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</si>
  <si>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</si>
  <si>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</si>
  <si>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</si>
  <si>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</si>
  <si>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</si>
  <si>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</si>
  <si>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</si>
  <si>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</si>
  <si>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</si>
  <si>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</si>
  <si>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</si>
  <si>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</si>
  <si>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</si>
  <si>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</si>
  <si>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</si>
  <si>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</si>
  <si>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</si>
  <si>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</si>
  <si>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</si>
  <si>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</si>
  <si>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</si>
  <si>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</si>
  <si>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</si>
  <si>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</si>
  <si>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</si>
  <si>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</si>
  <si>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</si>
  <si>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</si>
  <si>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</si>
  <si>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</si>
  <si>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</si>
  <si>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</si>
  <si>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</si>
  <si>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</si>
  <si>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</si>
  <si>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</si>
  <si>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</si>
  <si>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</si>
  <si>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</si>
  <si>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</si>
  <si>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</si>
  <si>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</si>
  <si>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</si>
  <si>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</si>
  <si>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</si>
  <si>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</si>
  <si>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</si>
  <si>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</si>
  <si>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</si>
  <si>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</si>
  <si>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</si>
  <si>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</si>
  <si>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</si>
  <si>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</si>
  <si>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</si>
  <si>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</si>
  <si>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</si>
  <si>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</si>
  <si>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</si>
  <si>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</si>
  <si>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</si>
  <si>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</si>
  <si>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</si>
  <si>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</si>
  <si>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</si>
  <si>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</si>
  <si>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</si>
  <si>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</si>
  <si>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</si>
  <si>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</si>
  <si>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</si>
  <si>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</si>
  <si>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</si>
  <si>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</si>
  <si>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</si>
  <si>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</si>
  <si>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</si>
  <si>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</si>
  <si>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</si>
  <si>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</si>
  <si>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</si>
  <si>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</si>
  <si>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</si>
  <si>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</si>
  <si>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</si>
  <si>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</si>
  <si>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</si>
  <si>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</si>
  <si>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</si>
  <si>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</si>
  <si>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</si>
  <si>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</si>
  <si>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</si>
  <si>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</si>
  <si>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</si>
  <si>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</si>
  <si>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</si>
  <si>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</si>
  <si>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</si>
  <si>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</si>
  <si>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</si>
  <si>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</si>
  <si>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</si>
  <si>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</si>
  <si>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</si>
  <si>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</si>
  <si>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</si>
  <si>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</si>
  <si>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</si>
  <si>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</si>
  <si>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</si>
  <si>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</si>
  <si>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</si>
  <si>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</si>
  <si>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</si>
  <si>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</si>
  <si>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</si>
  <si>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</si>
  <si>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</si>
  <si>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</si>
  <si>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</si>
  <si>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</si>
  <si>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</si>
  <si>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</si>
  <si>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</si>
  <si>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</si>
  <si>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</si>
  <si>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</si>
  <si>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</si>
  <si>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</si>
  <si>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</si>
  <si>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</si>
  <si>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</si>
  <si>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</si>
  <si>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</si>
  <si>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</si>
  <si>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</si>
  <si>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</si>
  <si>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</si>
  <si>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</si>
  <si>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</si>
  <si>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</si>
  <si>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</si>
  <si>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</si>
  <si>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</si>
  <si>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</si>
  <si>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</si>
  <si>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</si>
  <si>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</si>
  <si>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</si>
  <si>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</si>
  <si>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</si>
  <si>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</si>
  <si>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</si>
  <si>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</si>
  <si>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</si>
  <si>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</si>
  <si>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</si>
  <si>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</si>
  <si>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</si>
  <si>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</si>
  <si>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</si>
  <si>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</si>
  <si>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</si>
  <si>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</si>
  <si>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</si>
  <si>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</si>
  <si>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</si>
  <si>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</si>
  <si>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</si>
  <si>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</si>
  <si>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</si>
  <si>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</si>
  <si>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</si>
  <si>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</si>
  <si>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</si>
  <si>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</si>
  <si>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</si>
  <si>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</si>
  <si>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</si>
  <si>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</si>
  <si>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</si>
  <si>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</si>
  <si>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</si>
  <si>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</si>
  <si>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</si>
  <si>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</si>
  <si>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</si>
  <si>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</si>
  <si>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</si>
  <si>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</si>
  <si>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</si>
  <si>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</si>
  <si>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</si>
  <si>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</si>
  <si>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</si>
  <si>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</si>
  <si>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</si>
  <si>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</si>
  <si>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</si>
  <si>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</si>
  <si>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</si>
  <si>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</si>
  <si>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</si>
  <si>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</si>
  <si>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</si>
  <si>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</si>
  <si>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</si>
  <si>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</si>
  <si>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</si>
  <si>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</si>
  <si>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</si>
  <si>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</si>
  <si>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</si>
  <si>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</si>
  <si>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</si>
  <si>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</si>
  <si>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</si>
  <si>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</si>
  <si>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</si>
  <si>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</si>
  <si>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</si>
  <si>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</si>
  <si>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</si>
  <si>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</si>
  <si>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</si>
  <si>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</si>
  <si>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</si>
  <si>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</si>
  <si>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</si>
  <si>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</si>
  <si>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</si>
  <si>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</si>
  <si>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</si>
  <si>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</si>
  <si>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</si>
  <si>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</si>
  <si>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</si>
  <si>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</si>
  <si>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</si>
  <si>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</si>
  <si>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</si>
  <si>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</si>
  <si>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</si>
  <si>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</si>
  <si>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</si>
  <si>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</si>
  <si>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</si>
  <si>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</si>
  <si>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</si>
  <si>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</si>
  <si>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</si>
  <si>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</si>
  <si>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</si>
  <si>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</si>
  <si>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</si>
  <si>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</si>
  <si>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</si>
  <si>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</si>
  <si>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</si>
  <si>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</si>
  <si>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</si>
  <si>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</si>
  <si>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</si>
  <si>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</si>
  <si>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</si>
  <si>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</si>
  <si>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</si>
  <si>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</si>
  <si>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</si>
  <si>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</si>
  <si>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</si>
  <si>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</si>
  <si>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</si>
  <si>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</si>
  <si>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</si>
  <si>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</si>
  <si>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</si>
  <si>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</si>
  <si>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</si>
  <si>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</si>
  <si>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</si>
  <si>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</si>
  <si>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</si>
  <si>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</si>
  <si>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</si>
  <si>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</si>
  <si>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</si>
  <si>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</si>
  <si>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</si>
  <si>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</si>
  <si>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</si>
  <si>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</si>
  <si>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</si>
  <si>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</si>
  <si>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</si>
  <si>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</si>
  <si>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</si>
  <si>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</si>
  <si>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</si>
  <si>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</si>
  <si>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</si>
  <si>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</si>
  <si>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</si>
  <si>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</si>
  <si>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</si>
  <si>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</si>
  <si>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</si>
  <si>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</si>
  <si>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</si>
  <si>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</si>
  <si>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</si>
  <si>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</si>
  <si>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</si>
  <si>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</si>
  <si>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</si>
  <si>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</si>
  <si>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</si>
  <si>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</si>
  <si>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</si>
  <si>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</si>
  <si>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</si>
  <si>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</si>
  <si>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</si>
  <si>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</si>
  <si>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</si>
  <si>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</si>
  <si>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</si>
  <si>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</si>
  <si>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</si>
  <si>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</si>
  <si>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</si>
  <si>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</si>
  <si>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</si>
  <si>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</si>
  <si>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</si>
  <si>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</si>
  <si>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</si>
  <si>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</si>
  <si>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</si>
  <si>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</si>
  <si>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</si>
  <si>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</si>
  <si>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</si>
  <si>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</si>
  <si>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</si>
  <si>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</si>
  <si>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</si>
  <si>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</si>
  <si>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</si>
  <si>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</si>
  <si>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</si>
  <si>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</si>
  <si>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</si>
  <si>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</si>
  <si>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</si>
  <si>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</si>
  <si>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</si>
  <si>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</si>
  <si>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</si>
  <si>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</si>
  <si>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</si>
  <si>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</si>
  <si>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</si>
  <si>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</si>
  <si>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</si>
  <si>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</si>
  <si>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</si>
  <si>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</si>
  <si>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</si>
  <si>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</si>
  <si>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</si>
  <si>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</si>
  <si>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</si>
  <si>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</si>
  <si>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</si>
  <si>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</si>
  <si>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</si>
  <si>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</si>
  <si>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</si>
  <si>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</si>
  <si>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</si>
  <si>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</si>
  <si>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</si>
  <si>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</si>
  <si>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</si>
  <si>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</si>
  <si>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</si>
  <si>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</si>
  <si>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</si>
  <si>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</si>
  <si>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</si>
  <si>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</si>
  <si>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</si>
  <si>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</si>
  <si>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</si>
  <si>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</si>
  <si>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</si>
  <si>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</si>
  <si>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</si>
  <si>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</si>
  <si>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</si>
  <si>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</si>
  <si>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</si>
  <si>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</si>
  <si>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</si>
  <si>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</si>
  <si>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</si>
  <si>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</si>
  <si>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</si>
  <si>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</si>
  <si>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</si>
  <si>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</si>
  <si>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</si>
  <si>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</si>
  <si>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</si>
  <si>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</si>
  <si>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</si>
  <si>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</si>
  <si>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</si>
  <si>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</si>
  <si>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</si>
  <si>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</si>
  <si>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</si>
  <si>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</si>
  <si>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</si>
  <si>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</si>
  <si>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</si>
  <si>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</si>
  <si>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</si>
  <si>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</si>
  <si>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</si>
  <si>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</si>
  <si>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</si>
  <si>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</si>
  <si>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</si>
  <si>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</si>
  <si>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</si>
  <si>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</si>
  <si>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</si>
  <si>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</si>
  <si>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</si>
  <si>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</si>
  <si>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</si>
  <si>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</si>
  <si>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</si>
  <si>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</si>
  <si>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</si>
  <si>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</si>
  <si>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</si>
  <si>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</si>
  <si>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</si>
  <si>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</si>
  <si>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</si>
  <si>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</si>
  <si>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</si>
  <si>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</si>
  <si>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</si>
  <si>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</si>
  <si>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</si>
  <si>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</si>
  <si>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</si>
  <si>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</si>
  <si>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</si>
  <si>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</si>
  <si>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</si>
  <si>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</si>
  <si>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</si>
  <si>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</si>
  <si>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</si>
  <si>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</si>
  <si>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</si>
  <si>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</si>
  <si>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</si>
  <si>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</si>
  <si>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</si>
  <si>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</si>
  <si>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</si>
  <si>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</si>
  <si>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</si>
  <si>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</si>
  <si>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</si>
  <si>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</si>
  <si>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</si>
  <si>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</si>
  <si>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</si>
  <si>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</si>
  <si>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</si>
  <si>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</si>
  <si>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</si>
  <si>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</si>
  <si>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</si>
  <si>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</si>
  <si>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</si>
  <si>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</si>
  <si>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</si>
  <si>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</si>
  <si>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</si>
  <si>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</si>
  <si>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</si>
  <si>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</si>
  <si>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</si>
  <si>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</si>
  <si>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</si>
  <si>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</si>
  <si>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</si>
  <si>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</si>
  <si>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</si>
  <si>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</si>
  <si>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</si>
  <si>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</si>
  <si>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</si>
  <si>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</si>
  <si>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</si>
  <si>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</si>
  <si>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</si>
  <si>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</si>
  <si>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</si>
  <si>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</si>
  <si>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</si>
  <si>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</si>
  <si>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</si>
  <si>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</si>
  <si>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</si>
  <si>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</si>
  <si>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</si>
  <si>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</si>
  <si>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</si>
  <si>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</si>
  <si>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</si>
  <si>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</si>
  <si>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</si>
  <si>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</si>
  <si>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</si>
  <si>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</si>
  <si>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</si>
  <si>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</si>
  <si>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</si>
  <si>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</si>
  <si>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</si>
  <si>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</si>
  <si>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</si>
  <si>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</si>
  <si>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</si>
  <si>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</si>
  <si>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</si>
  <si>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</si>
  <si>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</si>
  <si>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</si>
  <si>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</si>
  <si>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</si>
  <si>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</si>
  <si>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</si>
  <si>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</si>
  <si>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</si>
  <si>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</si>
  <si>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</si>
  <si>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</si>
  <si>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</si>
  <si>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</si>
  <si>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</si>
  <si>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</si>
  <si>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</si>
  <si>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</si>
  <si>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</si>
  <si>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</si>
  <si>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</si>
  <si>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</si>
  <si>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</si>
  <si>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</si>
  <si>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</si>
  <si>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</si>
  <si>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</si>
  <si>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</si>
  <si>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</si>
  <si>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</si>
  <si>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</si>
  <si>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</si>
  <si>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</si>
  <si>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</si>
  <si>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</si>
  <si>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</si>
  <si>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</si>
  <si>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</si>
  <si>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</si>
  <si>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</si>
  <si>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</si>
  <si>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</si>
  <si>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</si>
  <si>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</si>
  <si>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</si>
  <si>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</si>
  <si>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</si>
  <si>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</si>
  <si>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</si>
  <si>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</si>
  <si>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</si>
  <si>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</si>
  <si>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</si>
  <si>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</si>
  <si>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</si>
  <si>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</si>
  <si>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</si>
  <si>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</si>
  <si>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</si>
  <si>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</si>
  <si>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</si>
  <si>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</si>
  <si>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</si>
  <si>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</si>
  <si>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</si>
  <si>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</si>
  <si>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</si>
  <si>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</si>
  <si>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</si>
  <si>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</si>
  <si>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</si>
  <si>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</si>
  <si>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</si>
  <si>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</si>
  <si>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</si>
  <si>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</si>
  <si>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</si>
  <si>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</si>
  <si>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</si>
  <si>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</si>
  <si>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</si>
  <si>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</si>
  <si>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</si>
  <si>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</si>
  <si>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</si>
  <si>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</si>
  <si>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</si>
  <si>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</si>
  <si>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</si>
  <si>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</si>
  <si>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</si>
  <si>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</si>
  <si>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</si>
  <si>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</si>
  <si>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</si>
  <si>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</si>
  <si>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</si>
  <si>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</si>
  <si>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</si>
  <si>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</si>
  <si>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</si>
  <si>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</si>
  <si>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</si>
  <si>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</si>
  <si>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</si>
  <si>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</si>
  <si>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</si>
  <si>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</si>
  <si>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</si>
  <si>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</si>
  <si>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</si>
  <si>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</si>
  <si>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</si>
  <si>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</si>
  <si>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</si>
  <si>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</si>
  <si>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</si>
  <si>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</si>
  <si>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</si>
  <si>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</si>
  <si>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</si>
  <si>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</si>
  <si>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</si>
  <si>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</si>
  <si>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</si>
  <si>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</si>
  <si>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</si>
  <si>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</si>
  <si>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</si>
  <si>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</si>
  <si>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</si>
  <si>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</si>
  <si>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</si>
  <si>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</si>
  <si>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</si>
  <si>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</si>
  <si>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</si>
  <si>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</si>
  <si>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</si>
  <si>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</si>
  <si>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</si>
  <si>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</si>
  <si>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</si>
  <si>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</si>
  <si>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</si>
  <si>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</si>
  <si>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</si>
  <si>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</si>
  <si>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</si>
  <si>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</si>
  <si>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</si>
  <si>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</si>
  <si>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</si>
  <si>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</si>
  <si>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</si>
  <si>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</si>
  <si>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</si>
  <si>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</si>
  <si>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</si>
  <si>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</si>
  <si>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</si>
  <si>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</si>
  <si>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</si>
  <si>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</si>
  <si>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</si>
  <si>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</si>
  <si>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</si>
  <si>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</si>
  <si>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</si>
  <si>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</si>
  <si>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</si>
  <si>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</si>
  <si>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</si>
  <si>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</si>
  <si>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</si>
  <si>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</si>
  <si>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</si>
  <si>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</si>
  <si>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</si>
  <si>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</si>
  <si>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</si>
  <si>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</si>
  <si>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</si>
  <si>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</si>
  <si>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</si>
  <si>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</si>
  <si>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</si>
  <si>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</si>
  <si>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</si>
  <si>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</si>
  <si>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</si>
  <si>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</si>
  <si>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</si>
  <si>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</si>
  <si>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</si>
  <si>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</si>
  <si>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</si>
  <si>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</si>
  <si>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</si>
  <si>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</si>
  <si>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</si>
  <si>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</si>
  <si>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</si>
  <si>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</si>
  <si>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</si>
  <si>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</si>
  <si>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</si>
  <si>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</si>
  <si>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</si>
  <si>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</si>
  <si>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</si>
  <si>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</si>
  <si>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</si>
  <si>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</si>
  <si>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</si>
  <si>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</si>
  <si>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</si>
  <si>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</si>
  <si>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</si>
  <si>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</si>
  <si>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</si>
  <si>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</si>
  <si>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</si>
  <si>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</si>
  <si>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</si>
  <si>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</si>
  <si>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</si>
  <si>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</si>
  <si>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</si>
  <si>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</si>
  <si>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</si>
  <si>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</si>
  <si>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</si>
  <si>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</si>
  <si>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</si>
  <si>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</si>
  <si>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</si>
  <si>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</si>
  <si>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</si>
  <si>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</si>
  <si>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</si>
  <si>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</si>
  <si>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</si>
  <si>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</si>
  <si>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</si>
  <si>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</si>
  <si>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</si>
  <si>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</si>
  <si>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</si>
  <si>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</si>
  <si>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</si>
  <si>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</si>
  <si>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</si>
  <si>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</si>
  <si>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</si>
  <si>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</si>
  <si>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</si>
  <si>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</si>
  <si>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</si>
  <si>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</si>
  <si>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</si>
  <si>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</si>
  <si>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</si>
  <si>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</si>
  <si>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</si>
  <si>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</si>
  <si>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</si>
  <si>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</si>
  <si>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</si>
  <si>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</si>
  <si>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</si>
  <si>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</si>
  <si>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</si>
  <si>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</si>
  <si>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</si>
  <si>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</si>
  <si>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</si>
  <si>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</si>
  <si>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</si>
  <si>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</si>
  <si>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</si>
  <si>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</si>
  <si>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</si>
  <si>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</si>
  <si>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</si>
  <si>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</si>
  <si>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</si>
  <si>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</si>
  <si>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</si>
  <si>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</si>
  <si>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</si>
  <si>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</si>
  <si>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</si>
  <si>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</si>
  <si>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</si>
  <si>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</si>
  <si>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</si>
  <si>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</si>
  <si>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</si>
  <si>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</si>
  <si>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</si>
  <si>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</si>
  <si>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</si>
  <si>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</si>
  <si>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</si>
  <si>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</si>
  <si>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</si>
  <si>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</si>
  <si>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</si>
  <si>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</si>
  <si>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</si>
  <si>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</si>
  <si>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</si>
  <si>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</si>
  <si>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</si>
  <si>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</si>
  <si>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</si>
  <si>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</si>
  <si>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</si>
  <si>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</si>
  <si>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</si>
  <si>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</si>
  <si>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</si>
  <si>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</si>
  <si>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</si>
  <si>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</si>
  <si>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</si>
  <si>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</si>
  <si>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</si>
  <si>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</si>
  <si>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</si>
  <si>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</si>
  <si>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</si>
  <si>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</si>
  <si>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</si>
  <si>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</si>
  <si>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</si>
  <si>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</si>
  <si>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</si>
  <si>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</si>
  <si>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</si>
  <si>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</si>
  <si>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</si>
  <si>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</si>
  <si>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</si>
  <si>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</si>
  <si>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</si>
  <si>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</si>
  <si>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</si>
  <si>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</si>
  <si>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</si>
  <si>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</si>
  <si>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</si>
  <si>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</si>
  <si>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</si>
  <si>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</si>
  <si>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</si>
  <si>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</si>
  <si>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</si>
  <si>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</si>
  <si>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</si>
  <si>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</si>
  <si>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</si>
  <si>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</si>
  <si>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</si>
  <si>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</si>
  <si>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</si>
  <si>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</si>
  <si>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</si>
  <si>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</si>
  <si>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</si>
  <si>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</si>
  <si>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</si>
  <si>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</si>
  <si>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</si>
  <si>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</si>
  <si>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</si>
  <si>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</si>
  <si>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</si>
  <si>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</si>
  <si>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</si>
  <si>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</si>
  <si>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</si>
  <si>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</si>
  <si>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</si>
  <si>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</si>
  <si>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</si>
  <si>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</si>
  <si>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</si>
  <si>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</si>
  <si>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</si>
  <si>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</si>
  <si>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</si>
  <si>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</si>
  <si>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</si>
  <si>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</si>
  <si>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</si>
  <si>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</si>
  <si>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</si>
  <si>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</si>
  <si>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</si>
  <si>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</si>
  <si>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</si>
  <si>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</si>
  <si>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</si>
  <si>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</si>
  <si>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</si>
  <si>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</si>
  <si>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</si>
  <si>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</si>
  <si>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</si>
  <si>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</si>
  <si>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</si>
  <si>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</si>
  <si>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</si>
  <si>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</si>
  <si>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</si>
  <si>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</si>
  <si>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</si>
  <si>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</si>
  <si>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</si>
  <si>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</si>
  <si>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</si>
  <si>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</si>
  <si>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</si>
  <si>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</si>
  <si>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</si>
  <si>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</si>
  <si>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</si>
  <si>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</si>
  <si>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</si>
  <si>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</si>
  <si>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</si>
  <si>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</si>
  <si>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</si>
  <si>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</si>
  <si>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</si>
  <si>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</si>
  <si>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</si>
  <si>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</si>
  <si>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</si>
  <si>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</si>
  <si>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</si>
  <si>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</si>
  <si>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</si>
  <si>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</si>
  <si>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</si>
  <si>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</si>
  <si>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</si>
  <si>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</si>
  <si>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</si>
  <si>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</si>
  <si>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</si>
  <si>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</si>
  <si>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</si>
  <si>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</si>
  <si>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</si>
  <si>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</si>
  <si>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</si>
  <si>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</si>
  <si>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</si>
  <si>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</si>
  <si>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</si>
  <si>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</si>
  <si>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</si>
  <si>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</si>
  <si>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</si>
  <si>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</si>
  <si>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</si>
  <si>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</si>
  <si>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</si>
  <si>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</si>
  <si>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Sanidad</t>
  </si>
  <si>
    <t>Tubo Eppendorf</t>
  </si>
  <si>
    <t>Caja</t>
  </si>
  <si>
    <t>Fenol</t>
  </si>
  <si>
    <t xml:space="preserve">Hidroxido de Potasio </t>
  </si>
  <si>
    <t>Biología Molecular</t>
  </si>
  <si>
    <t>Beaker 250ml</t>
  </si>
  <si>
    <t>MEDIDA</t>
  </si>
  <si>
    <t>unidad</t>
  </si>
  <si>
    <t>Guantes de Nitrilo Talla S</t>
  </si>
  <si>
    <t>Hipoclorito de Sodio</t>
  </si>
  <si>
    <t xml:space="preserve">Papel Arroz </t>
  </si>
  <si>
    <t>Puntas Amariilas</t>
  </si>
  <si>
    <t>Puntas Trasparentes</t>
  </si>
  <si>
    <t xml:space="preserve">Puntas Cortas </t>
  </si>
  <si>
    <t>Puntas Azules</t>
  </si>
  <si>
    <t>Formaldehido</t>
  </si>
  <si>
    <t>mililitro</t>
  </si>
  <si>
    <t>Acetona</t>
  </si>
  <si>
    <t>Tapabocas</t>
  </si>
  <si>
    <t>Suelos</t>
  </si>
  <si>
    <t>Bromuro de Potasio</t>
  </si>
  <si>
    <t>gramo</t>
  </si>
  <si>
    <t>Carbonato de Sodio</t>
  </si>
  <si>
    <t>Ácido Piridin</t>
  </si>
  <si>
    <t>Sulfato de Sodio</t>
  </si>
  <si>
    <t>Peróxido</t>
  </si>
  <si>
    <t>Cloruro de Amonio</t>
  </si>
  <si>
    <t>Química</t>
  </si>
  <si>
    <t>Papel Filtro</t>
  </si>
  <si>
    <t>Cloruro Ferrico</t>
  </si>
  <si>
    <t>Tubos de Ensayo</t>
  </si>
  <si>
    <t>Ácido Clorhidrico</t>
  </si>
  <si>
    <t>Sulfato de Amonio</t>
  </si>
  <si>
    <t>Sulfato de Cobre</t>
  </si>
  <si>
    <t>Nitrato de Calcio</t>
  </si>
  <si>
    <t>Yodo</t>
  </si>
  <si>
    <t>Membranas</t>
  </si>
  <si>
    <t>Peróxido de Hidrogeno</t>
  </si>
  <si>
    <t>Microbiología</t>
  </si>
  <si>
    <t>Manitol</t>
  </si>
  <si>
    <t xml:space="preserve">Algodón </t>
  </si>
  <si>
    <t xml:space="preserve"> gramo</t>
  </si>
  <si>
    <t xml:space="preserve">Etanol </t>
  </si>
  <si>
    <t>Sudan</t>
  </si>
  <si>
    <t>Yema de Huevo Esteril</t>
  </si>
  <si>
    <t>Yema de Hevo Telurito</t>
  </si>
  <si>
    <t>Maderas</t>
  </si>
  <si>
    <t>Cuchillas</t>
  </si>
  <si>
    <t>laminas</t>
  </si>
  <si>
    <t>laminillas</t>
  </si>
  <si>
    <t>Biología</t>
  </si>
  <si>
    <t>Ácido Sulfurico</t>
  </si>
  <si>
    <t xml:space="preserve">Hipoclorito </t>
  </si>
  <si>
    <t>Erlenmeyer 250 ml</t>
  </si>
  <si>
    <t>Tiras Ph</t>
  </si>
  <si>
    <t>Isopropanol</t>
  </si>
  <si>
    <t>Silvicultura</t>
  </si>
  <si>
    <t>Detergente Neutro</t>
  </si>
  <si>
    <t>Ácido Gibbereico</t>
  </si>
  <si>
    <t>Algodón</t>
  </si>
  <si>
    <t>Sulfito de Sodio</t>
  </si>
  <si>
    <t>Calcio Hipoclorito</t>
  </si>
  <si>
    <t>Celdas de Vidrio</t>
  </si>
  <si>
    <t xml:space="preserve">Balón Volumetrico 25 ml </t>
  </si>
  <si>
    <t xml:space="preserve">BAlón Volumetrico 5 ml </t>
  </si>
  <si>
    <t>Probeta 25 ml</t>
  </si>
  <si>
    <t xml:space="preserve">Ferroina </t>
  </si>
  <si>
    <t>Audiovisuales</t>
  </si>
  <si>
    <t>Ácido Tricloracetico</t>
  </si>
  <si>
    <t xml:space="preserve">Nitrato de Mercurio </t>
  </si>
  <si>
    <t xml:space="preserve">Cloruro de Magnesio </t>
  </si>
  <si>
    <t>Cloruro de Magnesio</t>
  </si>
  <si>
    <t xml:space="preserve">Acido </t>
  </si>
  <si>
    <t>Ácido Ascorbico</t>
  </si>
  <si>
    <t>Oxalato de Amonio</t>
  </si>
  <si>
    <t>Ácido Fosforico</t>
  </si>
  <si>
    <t>Carnbonato de Calcio</t>
  </si>
  <si>
    <t>Matanol</t>
  </si>
  <si>
    <t>t</t>
  </si>
  <si>
    <t>MAR-JUN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</si>
</sst>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1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topLeftCell="A417" workbookViewId="0">
      <selection activeCell="AK434" sqref="AK434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2116</v>
      </c>
      <c r="F1" s="154" t="s">
        <v>1904</v>
      </c>
      <c r="G1" s="154" t="s">
        <v>1905</v>
      </c>
      <c r="H1" s="154" t="s">
        <v>1906</v>
      </c>
      <c r="I1" s="154" t="s">
        <v>1907</v>
      </c>
      <c r="J1" s="154" t="s">
        <v>1908</v>
      </c>
      <c r="K1" s="154" t="s">
        <v>1909</v>
      </c>
      <c r="L1" s="154" t="s">
        <v>1910</v>
      </c>
      <c r="M1" s="154" t="s">
        <v>1911</v>
      </c>
      <c r="N1" s="154" t="s">
        <v>1912</v>
      </c>
      <c r="O1" s="154" t="s">
        <v>1913</v>
      </c>
      <c r="P1" s="154" t="s">
        <v>1914</v>
      </c>
      <c r="Q1" s="154" t="s">
        <v>1971</v>
      </c>
      <c r="R1" s="154" t="s">
        <v>1972</v>
      </c>
      <c r="S1" s="154" t="s">
        <v>1915</v>
      </c>
      <c r="T1" s="154" t="s">
        <v>2438</v>
      </c>
      <c r="U1" s="154" t="s">
        <v>1916</v>
      </c>
      <c r="V1" s="154" t="s">
        <v>1917</v>
      </c>
      <c r="W1" s="154" t="s">
        <v>2439</v>
      </c>
      <c r="X1" s="154" t="s">
        <v>1918</v>
      </c>
      <c r="Y1" s="154" t="s">
        <v>2440</v>
      </c>
      <c r="Z1" s="154" t="s">
        <v>1919</v>
      </c>
      <c r="AA1" s="154" t="s">
        <v>1920</v>
      </c>
      <c r="AB1" s="154" t="s">
        <v>2441</v>
      </c>
      <c r="AC1" s="154" t="s">
        <v>1921</v>
      </c>
      <c r="AD1" s="154" t="s">
        <v>1922</v>
      </c>
      <c r="AE1" s="154" t="s">
        <v>2442</v>
      </c>
      <c r="AF1" s="154" t="s">
        <v>2437</v>
      </c>
      <c r="AG1" s="154" t="s">
        <v>1923</v>
      </c>
      <c r="AH1" s="154" t="s">
        <v>1924</v>
      </c>
      <c r="AI1" s="154" t="s">
        <v>1925</v>
      </c>
      <c r="AJ1" s="154" t="s">
        <v>1939</v>
      </c>
      <c r="AK1" s="154" t="s">
        <v>2117</v>
      </c>
      <c r="AL1" s="154" t="s">
        <v>1785</v>
      </c>
      <c r="AM1" s="156" t="s">
        <v>1786</v>
      </c>
    </row>
    <row r="2" spans="1:39" x14ac:dyDescent="0.25">
      <c r="A2" s="161" t="s">
        <v>429</v>
      </c>
      <c r="B2" s="162"/>
      <c r="C2" s="163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2133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2134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2135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2136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2137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2138</v>
      </c>
      <c r="C8" s="56" t="s">
        <v>2139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161" t="s">
        <v>450</v>
      </c>
      <c r="B11" s="162"/>
      <c r="C11" s="163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2140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2141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2142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2143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1926</v>
      </c>
      <c r="C16" s="57" t="s">
        <v>2144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f t="shared" si="1"/>
        <v>0</v>
      </c>
      <c r="AL16" s="50">
        <f t="shared" si="2"/>
        <v>2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2145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2146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2147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2148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2149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2150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2151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2152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2153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2154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2155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2156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2157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2158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1893</v>
      </c>
      <c r="C32" s="57" t="s">
        <v>2159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1982</v>
      </c>
      <c r="B33" s="61" t="s">
        <v>1983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161" t="s">
        <v>493</v>
      </c>
      <c r="B34" s="162"/>
      <c r="C34" s="163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2160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2161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2162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2163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161" t="s">
        <v>505</v>
      </c>
      <c r="B40" s="162"/>
      <c r="C40" s="163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2164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2165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2166</v>
      </c>
      <c r="C43" s="56" t="s">
        <v>2164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161" t="s">
        <v>511</v>
      </c>
      <c r="B44" s="162"/>
      <c r="C44" s="163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2167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2168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5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2169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2170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2171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2172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2173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2174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2175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2176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f t="shared" si="6"/>
        <v>0</v>
      </c>
      <c r="AL57" s="50">
        <f t="shared" si="5"/>
        <v>2000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2177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2178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161" t="s">
        <v>545</v>
      </c>
      <c r="B60" s="162"/>
      <c r="C60" s="163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161" t="s">
        <v>549</v>
      </c>
      <c r="B62" s="162"/>
      <c r="C62" s="163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2179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2180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2181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2182</v>
      </c>
      <c r="C66" s="56" t="s">
        <v>2183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161" t="s">
        <v>557</v>
      </c>
      <c r="B67" s="162"/>
      <c r="C67" s="163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2184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2185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2186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2187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2188</v>
      </c>
      <c r="C75" s="56" t="s">
        <v>2186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2189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161" t="s">
        <v>578</v>
      </c>
      <c r="B77" s="162"/>
      <c r="C77" s="163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2190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161" t="s">
        <v>582</v>
      </c>
      <c r="B79" s="162"/>
      <c r="C79" s="163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2191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2192</v>
      </c>
      <c r="C81" s="37" t="s">
        <v>2193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161" t="s">
        <v>593</v>
      </c>
      <c r="B84" s="162"/>
      <c r="C84" s="163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2194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2195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2196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2197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2198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2199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2200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161" t="s">
        <v>613</v>
      </c>
      <c r="B94" s="162"/>
      <c r="C94" s="163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2201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2202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161" t="s">
        <v>624</v>
      </c>
      <c r="B99" s="162"/>
      <c r="C99" s="163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2203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2204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161" t="s">
        <v>642</v>
      </c>
      <c r="B107" s="162"/>
      <c r="C107" s="163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2205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2206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2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2207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2208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2209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161" t="s">
        <v>658</v>
      </c>
      <c r="B115" s="162"/>
      <c r="C115" s="163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2210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2211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2212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2213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1936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161" t="s">
        <v>677</v>
      </c>
      <c r="B124" s="162"/>
      <c r="C124" s="163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2214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2215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161" t="s">
        <v>684</v>
      </c>
      <c r="B128" s="162"/>
      <c r="C128" s="163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2216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2217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2218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161" t="s">
        <v>693</v>
      </c>
      <c r="B133" s="162"/>
      <c r="C133" s="163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2219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2220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2221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2222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2223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2224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2225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251</v>
      </c>
      <c r="AL144" s="50">
        <f t="shared" si="9"/>
        <v>8326.67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2226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2227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2228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2229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2230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2231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2232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2233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2234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2235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2236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2237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2238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2239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2240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2241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2242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2243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2244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2245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161" t="s">
        <v>770</v>
      </c>
      <c r="B169" s="162"/>
      <c r="C169" s="163"/>
      <c r="D169" s="47"/>
      <c r="E169" s="48">
        <v>0</v>
      </c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>
        <f t="shared" ref="S169:S178" si="12">SUM(E169:R169)</f>
        <v>0</v>
      </c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>
        <f t="shared" ref="AK169:AK200" si="13">SUM(T169:AJ169)</f>
        <v>0</v>
      </c>
      <c r="AL169" s="50">
        <f t="shared" si="9"/>
        <v>0</v>
      </c>
      <c r="AM169" s="56"/>
    </row>
    <row r="170" spans="1:39" x14ac:dyDescent="0.25">
      <c r="A170" s="52" t="s">
        <v>771</v>
      </c>
      <c r="B170" s="53" t="s">
        <v>772</v>
      </c>
      <c r="C170" s="56" t="s">
        <v>773</v>
      </c>
      <c r="D170" s="54" t="s">
        <v>435</v>
      </c>
      <c r="E170" s="48">
        <v>3100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si="12"/>
        <v>3100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si="13"/>
        <v>0</v>
      </c>
      <c r="AL170" s="50">
        <f t="shared" si="9"/>
        <v>3100</v>
      </c>
      <c r="AM170" s="56" t="s">
        <v>1787</v>
      </c>
    </row>
    <row r="171" spans="1:39" x14ac:dyDescent="0.25">
      <c r="A171" s="52" t="s">
        <v>774</v>
      </c>
      <c r="B171" s="53" t="s">
        <v>775</v>
      </c>
      <c r="C171" s="56" t="s">
        <v>2246</v>
      </c>
      <c r="D171" s="54" t="s">
        <v>435</v>
      </c>
      <c r="E171" s="48">
        <v>500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500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500</v>
      </c>
      <c r="AM171" s="56" t="s">
        <v>1791</v>
      </c>
    </row>
    <row r="172" spans="1:39" x14ac:dyDescent="0.25">
      <c r="A172" s="52" t="s">
        <v>774</v>
      </c>
      <c r="B172" s="53" t="s">
        <v>775</v>
      </c>
      <c r="C172" s="56" t="s">
        <v>2247</v>
      </c>
      <c r="D172" s="54" t="s">
        <v>435</v>
      </c>
      <c r="E172" s="48">
        <v>2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2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2</v>
      </c>
      <c r="AM172" s="56" t="s">
        <v>1789</v>
      </c>
    </row>
    <row r="173" spans="1:39" x14ac:dyDescent="0.25">
      <c r="A173" s="52" t="s">
        <v>776</v>
      </c>
      <c r="B173" s="53" t="s">
        <v>777</v>
      </c>
      <c r="C173" s="57" t="s">
        <v>2248</v>
      </c>
      <c r="D173" s="54" t="s">
        <v>435</v>
      </c>
      <c r="E173" s="48">
        <v>380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380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ref="AL173:AL236" si="14">S173-AK173</f>
        <v>380</v>
      </c>
      <c r="AM173" s="56" t="s">
        <v>1787</v>
      </c>
    </row>
    <row r="174" spans="1:39" x14ac:dyDescent="0.25">
      <c r="A174" s="52" t="s">
        <v>778</v>
      </c>
      <c r="B174" s="53" t="s">
        <v>779</v>
      </c>
      <c r="C174" s="56" t="s">
        <v>780</v>
      </c>
      <c r="D174" s="54" t="s">
        <v>435</v>
      </c>
      <c r="E174" s="48">
        <v>2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2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si="14"/>
        <v>2</v>
      </c>
      <c r="AM174" s="56" t="s">
        <v>1792</v>
      </c>
    </row>
    <row r="175" spans="1:39" x14ac:dyDescent="0.25">
      <c r="A175" s="52" t="s">
        <v>781</v>
      </c>
      <c r="B175" s="53" t="s">
        <v>782</v>
      </c>
      <c r="C175" s="56" t="s">
        <v>783</v>
      </c>
      <c r="D175" s="54" t="s">
        <v>435</v>
      </c>
      <c r="E175" s="48">
        <v>9100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9100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9100</v>
      </c>
      <c r="AM175" s="56" t="s">
        <v>1787</v>
      </c>
    </row>
    <row r="176" spans="1:39" x14ac:dyDescent="0.25">
      <c r="A176" s="52" t="s">
        <v>784</v>
      </c>
      <c r="B176" s="53" t="s">
        <v>785</v>
      </c>
      <c r="C176" s="56" t="s">
        <v>780</v>
      </c>
      <c r="D176" s="54" t="s">
        <v>435</v>
      </c>
      <c r="E176" s="48">
        <v>23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23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23</v>
      </c>
      <c r="AM176" s="56" t="s">
        <v>1792</v>
      </c>
    </row>
    <row r="177" spans="1:39" x14ac:dyDescent="0.25">
      <c r="A177" s="52" t="s">
        <v>786</v>
      </c>
      <c r="B177" s="53" t="s">
        <v>787</v>
      </c>
      <c r="C177" s="56" t="s">
        <v>788</v>
      </c>
      <c r="D177" s="54" t="s">
        <v>435</v>
      </c>
      <c r="E177" s="48">
        <v>1000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>
        <f>1000</f>
        <v>1000</v>
      </c>
      <c r="S177" s="50">
        <f t="shared" si="12"/>
        <v>2000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2000</v>
      </c>
      <c r="AM177" s="56" t="s">
        <v>1787</v>
      </c>
    </row>
    <row r="178" spans="1:39" x14ac:dyDescent="0.25">
      <c r="A178" s="52" t="s">
        <v>789</v>
      </c>
      <c r="B178" s="53" t="s">
        <v>790</v>
      </c>
      <c r="C178" s="56"/>
      <c r="D178" s="54" t="s">
        <v>435</v>
      </c>
      <c r="E178" s="48">
        <v>2000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161" t="s">
        <v>791</v>
      </c>
      <c r="B179" s="162"/>
      <c r="C179" s="163"/>
      <c r="D179" s="47"/>
      <c r="E179" s="48">
        <v>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ref="S179:S226" si="15">SUM(E179:R179)</f>
        <v>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0</v>
      </c>
      <c r="AM179" s="56" t="s">
        <v>1793</v>
      </c>
    </row>
    <row r="180" spans="1:39" x14ac:dyDescent="0.25">
      <c r="A180" s="52" t="s">
        <v>792</v>
      </c>
      <c r="B180" s="53" t="s">
        <v>793</v>
      </c>
      <c r="C180" s="56" t="s">
        <v>2249</v>
      </c>
      <c r="D180" s="54" t="s">
        <v>435</v>
      </c>
      <c r="E180" s="48">
        <v>8865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si="15"/>
        <v>8865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v>1000</v>
      </c>
      <c r="AL180" s="50">
        <f t="shared" si="14"/>
        <v>7865</v>
      </c>
      <c r="AM180" s="56" t="s">
        <v>1787</v>
      </c>
    </row>
    <row r="181" spans="1:39" x14ac:dyDescent="0.25">
      <c r="A181" s="52" t="s">
        <v>794</v>
      </c>
      <c r="B181" s="53" t="s">
        <v>795</v>
      </c>
      <c r="C181" s="56" t="s">
        <v>796</v>
      </c>
      <c r="D181" s="54" t="s">
        <v>468</v>
      </c>
      <c r="E181" s="48">
        <v>1750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1750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f t="shared" si="13"/>
        <v>0</v>
      </c>
      <c r="AL181" s="50">
        <f t="shared" si="14"/>
        <v>1750</v>
      </c>
      <c r="AM181" s="56" t="s">
        <v>1787</v>
      </c>
    </row>
    <row r="182" spans="1:39" x14ac:dyDescent="0.25">
      <c r="A182" s="52" t="s">
        <v>797</v>
      </c>
      <c r="B182" s="53" t="s">
        <v>798</v>
      </c>
      <c r="C182" s="56" t="s">
        <v>2250</v>
      </c>
      <c r="D182" s="54" t="s">
        <v>435</v>
      </c>
      <c r="E182" s="48">
        <v>4127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4127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4127</v>
      </c>
      <c r="AM182" s="56" t="s">
        <v>1787</v>
      </c>
    </row>
    <row r="183" spans="1:39" x14ac:dyDescent="0.25">
      <c r="A183" s="52" t="s">
        <v>799</v>
      </c>
      <c r="B183" s="53" t="s">
        <v>800</v>
      </c>
      <c r="C183" s="56" t="s">
        <v>801</v>
      </c>
      <c r="D183" s="54" t="s">
        <v>435</v>
      </c>
      <c r="E183" s="48">
        <v>3191.4300000000003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3191.4300000000003</v>
      </c>
      <c r="T183" s="50">
        <f>500</f>
        <v>500</v>
      </c>
      <c r="U183" s="50"/>
      <c r="V183" s="51"/>
      <c r="W183" s="50">
        <f>500</f>
        <v>500</v>
      </c>
      <c r="X183" s="50"/>
      <c r="Y183" s="50"/>
      <c r="Z183" s="50">
        <f>2.19+1.7</f>
        <v>3.8899999999999997</v>
      </c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1003.89</v>
      </c>
      <c r="AL183" s="50">
        <f t="shared" si="14"/>
        <v>2187.5400000000004</v>
      </c>
      <c r="AM183" s="56" t="s">
        <v>1787</v>
      </c>
    </row>
    <row r="184" spans="1:39" x14ac:dyDescent="0.25">
      <c r="A184" s="52" t="s">
        <v>802</v>
      </c>
      <c r="B184" s="53" t="s">
        <v>803</v>
      </c>
      <c r="C184" s="56" t="s">
        <v>2251</v>
      </c>
      <c r="D184" s="54" t="s">
        <v>435</v>
      </c>
      <c r="E184" s="48">
        <v>4394.6000000000004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4394.6000000000004</v>
      </c>
      <c r="T184" s="50"/>
      <c r="U184" s="50"/>
      <c r="V184" s="51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f t="shared" si="13"/>
        <v>0</v>
      </c>
      <c r="AL184" s="50">
        <f t="shared" si="14"/>
        <v>4394.6000000000004</v>
      </c>
      <c r="AM184" s="56" t="s">
        <v>1787</v>
      </c>
    </row>
    <row r="185" spans="1:39" x14ac:dyDescent="0.25">
      <c r="A185" s="52" t="s">
        <v>804</v>
      </c>
      <c r="B185" s="53" t="s">
        <v>805</v>
      </c>
      <c r="C185" s="37" t="s">
        <v>806</v>
      </c>
      <c r="D185" s="54" t="s">
        <v>432</v>
      </c>
      <c r="E185" s="48">
        <v>18817.099999999999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18817.099999999999</v>
      </c>
      <c r="T185" s="50">
        <f>1000</f>
        <v>1000</v>
      </c>
      <c r="U185" s="50"/>
      <c r="V185" s="51"/>
      <c r="W185" s="50">
        <f>500</f>
        <v>500</v>
      </c>
      <c r="X185" s="50"/>
      <c r="Y185" s="50"/>
      <c r="Z185" s="50">
        <f>5</f>
        <v>5</v>
      </c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1505</v>
      </c>
      <c r="AL185" s="50">
        <f t="shared" si="14"/>
        <v>17312.099999999999</v>
      </c>
      <c r="AM185" s="56" t="s">
        <v>1787</v>
      </c>
    </row>
    <row r="186" spans="1:39" x14ac:dyDescent="0.25">
      <c r="A186" s="52" t="s">
        <v>807</v>
      </c>
      <c r="B186" s="53" t="s">
        <v>808</v>
      </c>
      <c r="C186" s="56" t="s">
        <v>809</v>
      </c>
      <c r="D186" s="54" t="s">
        <v>440</v>
      </c>
      <c r="E186" s="48">
        <v>0</v>
      </c>
      <c r="F186" s="71"/>
      <c r="G186" s="4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0</v>
      </c>
      <c r="T186" s="50"/>
      <c r="U186" s="50"/>
      <c r="V186" s="51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0</v>
      </c>
      <c r="AL186" s="50">
        <f t="shared" si="14"/>
        <v>0</v>
      </c>
      <c r="AM186" s="56" t="s">
        <v>1789</v>
      </c>
    </row>
    <row r="187" spans="1:39" x14ac:dyDescent="0.25">
      <c r="A187" s="52" t="s">
        <v>810</v>
      </c>
      <c r="B187" s="53" t="s">
        <v>811</v>
      </c>
      <c r="C187" s="56" t="s">
        <v>2252</v>
      </c>
      <c r="D187" s="54" t="s">
        <v>435</v>
      </c>
      <c r="E187" s="48">
        <v>5800</v>
      </c>
      <c r="F187" s="55"/>
      <c r="G187" s="37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5800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5800</v>
      </c>
      <c r="AM187" s="56" t="s">
        <v>1787</v>
      </c>
    </row>
    <row r="188" spans="1:39" x14ac:dyDescent="0.25">
      <c r="A188" s="52" t="s">
        <v>812</v>
      </c>
      <c r="B188" s="53" t="s">
        <v>813</v>
      </c>
      <c r="C188" s="56" t="s">
        <v>2253</v>
      </c>
      <c r="D188" s="54" t="s">
        <v>435</v>
      </c>
      <c r="E188" s="48">
        <v>5690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5690</v>
      </c>
      <c r="T188" s="50">
        <f>50</f>
        <v>50</v>
      </c>
      <c r="U188" s="50"/>
      <c r="V188" s="51">
        <f>1000</f>
        <v>1000</v>
      </c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v>1100</v>
      </c>
      <c r="AL188" s="50">
        <f t="shared" si="14"/>
        <v>4590</v>
      </c>
      <c r="AM188" s="56" t="s">
        <v>1787</v>
      </c>
    </row>
    <row r="189" spans="1:39" x14ac:dyDescent="0.25">
      <c r="A189" s="52" t="s">
        <v>814</v>
      </c>
      <c r="B189" s="53" t="s">
        <v>815</v>
      </c>
      <c r="C189" s="56" t="s">
        <v>2254</v>
      </c>
      <c r="D189" s="54" t="s">
        <v>477</v>
      </c>
      <c r="E189" s="48">
        <v>1150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1150</v>
      </c>
      <c r="T189" s="50"/>
      <c r="U189" s="50"/>
      <c r="V189" s="51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f t="shared" si="13"/>
        <v>0</v>
      </c>
      <c r="AL189" s="50">
        <f t="shared" si="14"/>
        <v>1150</v>
      </c>
      <c r="AM189" s="56" t="s">
        <v>1787</v>
      </c>
    </row>
    <row r="190" spans="1:39" x14ac:dyDescent="0.25">
      <c r="A190" s="52" t="s">
        <v>816</v>
      </c>
      <c r="B190" s="53" t="s">
        <v>817</v>
      </c>
      <c r="C190" s="56" t="s">
        <v>2255</v>
      </c>
      <c r="D190" s="54" t="s">
        <v>435</v>
      </c>
      <c r="E190" s="48">
        <v>250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250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250</v>
      </c>
      <c r="AM190" s="56" t="s">
        <v>1787</v>
      </c>
    </row>
    <row r="191" spans="1:39" x14ac:dyDescent="0.25">
      <c r="A191" s="52" t="s">
        <v>818</v>
      </c>
      <c r="B191" s="53" t="s">
        <v>819</v>
      </c>
      <c r="C191" s="56" t="s">
        <v>2256</v>
      </c>
      <c r="D191" s="54" t="s">
        <v>435</v>
      </c>
      <c r="E191" s="48">
        <v>4416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4416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4416</v>
      </c>
      <c r="AM191" s="56" t="s">
        <v>1787</v>
      </c>
    </row>
    <row r="192" spans="1:39" x14ac:dyDescent="0.25">
      <c r="A192" s="52" t="s">
        <v>820</v>
      </c>
      <c r="B192" s="53" t="s">
        <v>821</v>
      </c>
      <c r="C192" s="57" t="s">
        <v>2257</v>
      </c>
      <c r="D192" s="54" t="s">
        <v>435</v>
      </c>
      <c r="E192" s="48">
        <v>2732.8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2732.8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2732.8</v>
      </c>
      <c r="AM192" s="56" t="s">
        <v>1787</v>
      </c>
    </row>
    <row r="193" spans="1:39" x14ac:dyDescent="0.25">
      <c r="A193" s="52" t="s">
        <v>822</v>
      </c>
      <c r="B193" s="53" t="s">
        <v>823</v>
      </c>
      <c r="C193" s="56" t="s">
        <v>2258</v>
      </c>
      <c r="D193" s="54" t="s">
        <v>435</v>
      </c>
      <c r="E193" s="48">
        <v>4480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4480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4480</v>
      </c>
      <c r="AM193" s="56" t="s">
        <v>1787</v>
      </c>
    </row>
    <row r="194" spans="1:39" x14ac:dyDescent="0.25">
      <c r="A194" s="52" t="s">
        <v>824</v>
      </c>
      <c r="B194" s="53" t="s">
        <v>825</v>
      </c>
      <c r="C194" s="37" t="s">
        <v>2259</v>
      </c>
      <c r="D194" s="54" t="s">
        <v>468</v>
      </c>
      <c r="E194" s="48">
        <v>1186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1186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1186</v>
      </c>
      <c r="AM194" s="56" t="s">
        <v>1787</v>
      </c>
    </row>
    <row r="195" spans="1:39" x14ac:dyDescent="0.25">
      <c r="A195" s="52" t="s">
        <v>826</v>
      </c>
      <c r="B195" s="53" t="s">
        <v>827</v>
      </c>
      <c r="C195" s="56" t="s">
        <v>2260</v>
      </c>
      <c r="D195" s="54" t="s">
        <v>440</v>
      </c>
      <c r="E195" s="48">
        <v>2999.9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2999.9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2999.9</v>
      </c>
      <c r="AM195" s="56" t="s">
        <v>1787</v>
      </c>
    </row>
    <row r="196" spans="1:39" x14ac:dyDescent="0.25">
      <c r="A196" s="52" t="s">
        <v>828</v>
      </c>
      <c r="B196" s="53" t="s">
        <v>829</v>
      </c>
      <c r="C196" s="56" t="s">
        <v>2261</v>
      </c>
      <c r="D196" s="54" t="s">
        <v>435</v>
      </c>
      <c r="E196" s="48">
        <v>4200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4200</v>
      </c>
      <c r="T196" s="50"/>
      <c r="U196" s="50"/>
      <c r="V196" s="51"/>
      <c r="W196" s="50"/>
      <c r="X196" s="50"/>
      <c r="Y196" s="50"/>
      <c r="Z196" s="50">
        <f>1+0.3</f>
        <v>1.3</v>
      </c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1.3</v>
      </c>
      <c r="AL196" s="50">
        <f t="shared" si="14"/>
        <v>4198.7</v>
      </c>
      <c r="AM196" s="56" t="s">
        <v>1787</v>
      </c>
    </row>
    <row r="197" spans="1:39" x14ac:dyDescent="0.25">
      <c r="A197" s="52" t="s">
        <v>830</v>
      </c>
      <c r="B197" s="53" t="s">
        <v>831</v>
      </c>
      <c r="C197" s="57" t="s">
        <v>2262</v>
      </c>
      <c r="D197" s="54" t="s">
        <v>435</v>
      </c>
      <c r="E197" s="48">
        <v>740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740</v>
      </c>
      <c r="T197" s="50"/>
      <c r="U197" s="50"/>
      <c r="V197" s="51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0</v>
      </c>
      <c r="AL197" s="50">
        <f t="shared" si="14"/>
        <v>740</v>
      </c>
      <c r="AM197" s="56" t="s">
        <v>1787</v>
      </c>
    </row>
    <row r="198" spans="1:39" x14ac:dyDescent="0.25">
      <c r="A198" s="52" t="s">
        <v>832</v>
      </c>
      <c r="B198" s="53" t="s">
        <v>833</v>
      </c>
      <c r="C198" s="56" t="s">
        <v>2263</v>
      </c>
      <c r="D198" s="54" t="s">
        <v>435</v>
      </c>
      <c r="E198" s="48">
        <v>4197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4197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4197</v>
      </c>
      <c r="AM198" s="56" t="s">
        <v>1787</v>
      </c>
    </row>
    <row r="199" spans="1:39" x14ac:dyDescent="0.25">
      <c r="A199" s="52" t="s">
        <v>834</v>
      </c>
      <c r="B199" s="53" t="s">
        <v>835</v>
      </c>
      <c r="C199" s="56" t="s">
        <v>2264</v>
      </c>
      <c r="D199" s="54" t="s">
        <v>435</v>
      </c>
      <c r="E199" s="48">
        <v>4000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4000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4000</v>
      </c>
      <c r="AM199" s="56" t="s">
        <v>1787</v>
      </c>
    </row>
    <row r="200" spans="1:39" x14ac:dyDescent="0.25">
      <c r="A200" s="52" t="s">
        <v>836</v>
      </c>
      <c r="B200" s="53" t="s">
        <v>837</v>
      </c>
      <c r="C200" s="56" t="s">
        <v>838</v>
      </c>
      <c r="D200" s="54" t="s">
        <v>468</v>
      </c>
      <c r="E200" s="48">
        <v>5745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5745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5745</v>
      </c>
      <c r="AM200" s="56" t="s">
        <v>1787</v>
      </c>
    </row>
    <row r="201" spans="1:39" x14ac:dyDescent="0.25">
      <c r="A201" s="52" t="s">
        <v>839</v>
      </c>
      <c r="B201" s="53" t="s">
        <v>840</v>
      </c>
      <c r="C201" s="56" t="s">
        <v>2265</v>
      </c>
      <c r="D201" s="54" t="s">
        <v>435</v>
      </c>
      <c r="E201" s="48">
        <v>16000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16000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ref="AK201:AK227" si="16">SUM(T201:AJ201)</f>
        <v>0</v>
      </c>
      <c r="AL201" s="50">
        <f t="shared" si="14"/>
        <v>16000</v>
      </c>
      <c r="AM201" s="56" t="s">
        <v>1787</v>
      </c>
    </row>
    <row r="202" spans="1:39" x14ac:dyDescent="0.25">
      <c r="A202" s="52" t="s">
        <v>841</v>
      </c>
      <c r="B202" s="53" t="s">
        <v>842</v>
      </c>
      <c r="C202" s="56" t="s">
        <v>2266</v>
      </c>
      <c r="D202" s="54" t="s">
        <v>435</v>
      </c>
      <c r="E202" s="48">
        <v>8230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8230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v>300</v>
      </c>
      <c r="AL202" s="50">
        <f t="shared" si="14"/>
        <v>7930</v>
      </c>
      <c r="AM202" s="56" t="s">
        <v>1787</v>
      </c>
    </row>
    <row r="203" spans="1:39" x14ac:dyDescent="0.25">
      <c r="A203" s="52" t="s">
        <v>843</v>
      </c>
      <c r="B203" s="53" t="s">
        <v>844</v>
      </c>
      <c r="C203" s="56" t="s">
        <v>2267</v>
      </c>
      <c r="D203" s="54" t="s">
        <v>435</v>
      </c>
      <c r="E203" s="48">
        <v>900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900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f t="shared" si="16"/>
        <v>0</v>
      </c>
      <c r="AL203" s="50">
        <f t="shared" si="14"/>
        <v>900</v>
      </c>
      <c r="AM203" s="56" t="s">
        <v>1787</v>
      </c>
    </row>
    <row r="204" spans="1:39" x14ac:dyDescent="0.25">
      <c r="A204" s="52" t="s">
        <v>845</v>
      </c>
      <c r="B204" s="53" t="s">
        <v>846</v>
      </c>
      <c r="C204" s="37" t="s">
        <v>806</v>
      </c>
      <c r="D204" s="54" t="s">
        <v>432</v>
      </c>
      <c r="E204" s="48">
        <v>2.25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2.25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2.25</v>
      </c>
      <c r="AM204" s="56" t="s">
        <v>1789</v>
      </c>
    </row>
    <row r="205" spans="1:39" x14ac:dyDescent="0.25">
      <c r="A205" s="52" t="s">
        <v>847</v>
      </c>
      <c r="B205" s="53" t="s">
        <v>848</v>
      </c>
      <c r="C205" s="57" t="s">
        <v>2268</v>
      </c>
      <c r="D205" s="54" t="s">
        <v>477</v>
      </c>
      <c r="E205" s="48">
        <v>0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0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0</v>
      </c>
      <c r="AM205" s="56" t="s">
        <v>1787</v>
      </c>
    </row>
    <row r="206" spans="1:39" x14ac:dyDescent="0.25">
      <c r="A206" s="52" t="s">
        <v>849</v>
      </c>
      <c r="B206" s="53" t="s">
        <v>850</v>
      </c>
      <c r="C206" s="56" t="s">
        <v>2269</v>
      </c>
      <c r="D206" s="54" t="s">
        <v>435</v>
      </c>
      <c r="E206" s="48">
        <v>1100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1100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1100</v>
      </c>
      <c r="AM206" s="56" t="s">
        <v>1787</v>
      </c>
    </row>
    <row r="207" spans="1:39" x14ac:dyDescent="0.25">
      <c r="A207" s="52" t="s">
        <v>851</v>
      </c>
      <c r="B207" s="53" t="s">
        <v>852</v>
      </c>
      <c r="C207" s="56" t="s">
        <v>2270</v>
      </c>
      <c r="D207" s="54" t="s">
        <v>435</v>
      </c>
      <c r="E207" s="48">
        <v>2500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2500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2500</v>
      </c>
      <c r="AM207" s="56" t="s">
        <v>1787</v>
      </c>
    </row>
    <row r="208" spans="1:39" x14ac:dyDescent="0.25">
      <c r="A208" s="52" t="s">
        <v>853</v>
      </c>
      <c r="B208" s="53" t="s">
        <v>854</v>
      </c>
      <c r="C208" s="56" t="s">
        <v>855</v>
      </c>
      <c r="D208" s="54" t="s">
        <v>435</v>
      </c>
      <c r="E208" s="48">
        <v>450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450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450</v>
      </c>
      <c r="AM208" s="56" t="s">
        <v>1787</v>
      </c>
    </row>
    <row r="209" spans="1:39" x14ac:dyDescent="0.25">
      <c r="A209" s="52" t="s">
        <v>856</v>
      </c>
      <c r="B209" s="53" t="s">
        <v>857</v>
      </c>
      <c r="C209" s="57" t="s">
        <v>2271</v>
      </c>
      <c r="D209" s="54" t="s">
        <v>435</v>
      </c>
      <c r="E209" s="48">
        <v>1358.72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1358.72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1358.72</v>
      </c>
      <c r="AM209" s="56" t="s">
        <v>1787</v>
      </c>
    </row>
    <row r="210" spans="1:39" x14ac:dyDescent="0.25">
      <c r="A210" s="52" t="s">
        <v>858</v>
      </c>
      <c r="B210" s="53" t="s">
        <v>859</v>
      </c>
      <c r="C210" s="56" t="s">
        <v>2272</v>
      </c>
      <c r="D210" s="54" t="s">
        <v>435</v>
      </c>
      <c r="E210" s="48">
        <v>2000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2000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2000</v>
      </c>
      <c r="AM210" s="56" t="s">
        <v>1787</v>
      </c>
    </row>
    <row r="211" spans="1:39" x14ac:dyDescent="0.25">
      <c r="A211" s="52" t="s">
        <v>860</v>
      </c>
      <c r="B211" s="53" t="s">
        <v>861</v>
      </c>
      <c r="C211" s="56" t="s">
        <v>2273</v>
      </c>
      <c r="D211" s="54" t="s">
        <v>468</v>
      </c>
      <c r="E211" s="48">
        <v>88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88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88</v>
      </c>
      <c r="AM211" s="56" t="s">
        <v>1787</v>
      </c>
    </row>
    <row r="212" spans="1:39" x14ac:dyDescent="0.25">
      <c r="A212" s="52" t="s">
        <v>862</v>
      </c>
      <c r="B212" s="53" t="s">
        <v>863</v>
      </c>
      <c r="C212" s="56" t="s">
        <v>2274</v>
      </c>
      <c r="D212" s="54" t="s">
        <v>440</v>
      </c>
      <c r="E212" s="48">
        <v>750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750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750</v>
      </c>
      <c r="AM212" s="56" t="s">
        <v>1787</v>
      </c>
    </row>
    <row r="213" spans="1:39" x14ac:dyDescent="0.25">
      <c r="A213" s="52" t="s">
        <v>864</v>
      </c>
      <c r="B213" s="53" t="s">
        <v>865</v>
      </c>
      <c r="C213" s="56" t="s">
        <v>866</v>
      </c>
      <c r="D213" s="54" t="s">
        <v>435</v>
      </c>
      <c r="E213" s="48">
        <v>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50</v>
      </c>
      <c r="AM213" s="56" t="s">
        <v>1787</v>
      </c>
    </row>
    <row r="214" spans="1:39" x14ac:dyDescent="0.25">
      <c r="A214" s="52" t="s">
        <v>867</v>
      </c>
      <c r="B214" s="72" t="s">
        <v>868</v>
      </c>
      <c r="C214" s="62" t="s">
        <v>2275</v>
      </c>
      <c r="D214" s="54" t="s">
        <v>468</v>
      </c>
      <c r="E214" s="48">
        <v>1000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1000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1000</v>
      </c>
      <c r="AM214" s="56" t="s">
        <v>1787</v>
      </c>
    </row>
    <row r="215" spans="1:39" x14ac:dyDescent="0.25">
      <c r="A215" s="52" t="s">
        <v>869</v>
      </c>
      <c r="B215" s="53" t="s">
        <v>870</v>
      </c>
      <c r="C215" s="62" t="s">
        <v>2276</v>
      </c>
      <c r="D215" s="54" t="s">
        <v>440</v>
      </c>
      <c r="E215" s="48">
        <v>996.15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996.15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996.15</v>
      </c>
      <c r="AM215" s="56" t="s">
        <v>1787</v>
      </c>
    </row>
    <row r="216" spans="1:39" x14ac:dyDescent="0.25">
      <c r="A216" s="52" t="s">
        <v>871</v>
      </c>
      <c r="B216" s="53" t="s">
        <v>872</v>
      </c>
      <c r="C216" s="56" t="s">
        <v>2277</v>
      </c>
      <c r="D216" s="54" t="s">
        <v>435</v>
      </c>
      <c r="E216" s="48">
        <v>0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0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0</v>
      </c>
      <c r="AM216" s="56" t="s">
        <v>1787</v>
      </c>
    </row>
    <row r="217" spans="1:39" ht="15.75" x14ac:dyDescent="0.25">
      <c r="A217" s="52" t="s">
        <v>873</v>
      </c>
      <c r="B217" s="53" t="s">
        <v>2278</v>
      </c>
      <c r="C217" s="56" t="s">
        <v>801</v>
      </c>
      <c r="D217" s="54" t="s">
        <v>435</v>
      </c>
      <c r="E217" s="48">
        <v>1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1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1</v>
      </c>
      <c r="AM217" s="56" t="s">
        <v>1788</v>
      </c>
    </row>
    <row r="218" spans="1:39" x14ac:dyDescent="0.25">
      <c r="A218" s="52" t="s">
        <v>874</v>
      </c>
      <c r="B218" s="53" t="s">
        <v>875</v>
      </c>
      <c r="C218" s="56" t="s">
        <v>876</v>
      </c>
      <c r="D218" s="54" t="s">
        <v>877</v>
      </c>
      <c r="E218" s="48">
        <v>225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225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225</v>
      </c>
      <c r="AM218" s="56" t="s">
        <v>1787</v>
      </c>
    </row>
    <row r="219" spans="1:39" x14ac:dyDescent="0.25">
      <c r="A219" s="52" t="s">
        <v>878</v>
      </c>
      <c r="B219" s="53" t="s">
        <v>879</v>
      </c>
      <c r="C219" s="56" t="s">
        <v>880</v>
      </c>
      <c r="D219" s="54" t="s">
        <v>435</v>
      </c>
      <c r="E219" s="48">
        <v>990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990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990</v>
      </c>
      <c r="AM219" s="56" t="s">
        <v>1787</v>
      </c>
    </row>
    <row r="220" spans="1:39" x14ac:dyDescent="0.25">
      <c r="A220" s="52" t="s">
        <v>881</v>
      </c>
      <c r="B220" s="53" t="s">
        <v>882</v>
      </c>
      <c r="C220" s="62" t="s">
        <v>2279</v>
      </c>
      <c r="D220" s="54" t="s">
        <v>883</v>
      </c>
      <c r="E220" s="48">
        <v>2049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2049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2049</v>
      </c>
      <c r="AM220" s="56" t="s">
        <v>1787</v>
      </c>
    </row>
    <row r="221" spans="1:39" x14ac:dyDescent="0.25">
      <c r="A221" s="52" t="s">
        <v>884</v>
      </c>
      <c r="B221" s="53" t="s">
        <v>885</v>
      </c>
      <c r="C221" s="57" t="s">
        <v>2271</v>
      </c>
      <c r="D221" s="54" t="s">
        <v>435</v>
      </c>
      <c r="E221" s="48">
        <v>1000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1000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1000</v>
      </c>
      <c r="AM221" s="56" t="s">
        <v>1787</v>
      </c>
    </row>
    <row r="222" spans="1:39" x14ac:dyDescent="0.25">
      <c r="A222" s="52" t="s">
        <v>886</v>
      </c>
      <c r="B222" s="53" t="s">
        <v>887</v>
      </c>
      <c r="C222" s="62" t="s">
        <v>2280</v>
      </c>
      <c r="D222" s="54" t="s">
        <v>468</v>
      </c>
      <c r="E222" s="48">
        <v>975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975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975</v>
      </c>
      <c r="AM222" s="56" t="s">
        <v>1794</v>
      </c>
    </row>
    <row r="223" spans="1:39" x14ac:dyDescent="0.25">
      <c r="A223" s="52" t="s">
        <v>888</v>
      </c>
      <c r="B223" s="73" t="s">
        <v>889</v>
      </c>
      <c r="C223" s="57" t="s">
        <v>2281</v>
      </c>
      <c r="D223" s="54" t="s">
        <v>435</v>
      </c>
      <c r="E223" s="48">
        <v>2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2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2</v>
      </c>
      <c r="AM223" s="56" t="s">
        <v>1789</v>
      </c>
    </row>
    <row r="224" spans="1:39" x14ac:dyDescent="0.25">
      <c r="A224" s="52" t="s">
        <v>890</v>
      </c>
      <c r="B224" s="73" t="s">
        <v>1940</v>
      </c>
      <c r="C224" s="62"/>
      <c r="D224" s="54"/>
      <c r="E224" s="48">
        <v>0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0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0</v>
      </c>
      <c r="AM224" s="56" t="s">
        <v>1788</v>
      </c>
    </row>
    <row r="225" spans="1:39" x14ac:dyDescent="0.25">
      <c r="A225" s="52" t="s">
        <v>891</v>
      </c>
      <c r="B225" s="73" t="s">
        <v>892</v>
      </c>
      <c r="C225" s="62"/>
      <c r="D225" s="54"/>
      <c r="E225" s="48">
        <v>1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1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1</v>
      </c>
      <c r="AM225" s="56"/>
    </row>
    <row r="226" spans="1:39" x14ac:dyDescent="0.25">
      <c r="A226" s="52" t="s">
        <v>893</v>
      </c>
      <c r="B226" s="73" t="s">
        <v>894</v>
      </c>
      <c r="C226" s="62"/>
      <c r="D226" s="54"/>
      <c r="E226" s="48">
        <v>2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2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2</v>
      </c>
      <c r="AM226" s="56" t="s">
        <v>1788</v>
      </c>
    </row>
    <row r="227" spans="1:39" x14ac:dyDescent="0.25">
      <c r="A227" s="52" t="s">
        <v>1823</v>
      </c>
      <c r="B227" s="73" t="s">
        <v>1824</v>
      </c>
      <c r="C227" s="57" t="s">
        <v>2282</v>
      </c>
      <c r="D227" s="54" t="s">
        <v>1513</v>
      </c>
      <c r="E227" s="48">
        <v>0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>H227+I227+J227+K227+L227+M227+N227+O227+P227+R227</f>
        <v>0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0</v>
      </c>
      <c r="AM227" s="56" t="s">
        <v>1787</v>
      </c>
    </row>
    <row r="228" spans="1:39" x14ac:dyDescent="0.25">
      <c r="A228" s="52" t="s">
        <v>1888</v>
      </c>
      <c r="B228" s="73" t="s">
        <v>1927</v>
      </c>
      <c r="C228" s="62" t="s">
        <v>2283</v>
      </c>
      <c r="D228" s="54" t="s">
        <v>435</v>
      </c>
      <c r="E228" s="48">
        <v>1000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 t="shared" ref="S228:S261" si="17">SUM(E228:R228)</f>
        <v>1000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ref="AK228:AK259" si="18">SUM(T228:AJ228)</f>
        <v>0</v>
      </c>
      <c r="AL228" s="50">
        <f t="shared" si="14"/>
        <v>1000</v>
      </c>
      <c r="AM228" s="56" t="s">
        <v>1787</v>
      </c>
    </row>
    <row r="229" spans="1:39" x14ac:dyDescent="0.25">
      <c r="A229" s="52" t="s">
        <v>2113</v>
      </c>
      <c r="B229" s="73" t="s">
        <v>2114</v>
      </c>
      <c r="C229" s="74"/>
      <c r="D229" s="54" t="s">
        <v>440</v>
      </c>
      <c r="E229" s="48">
        <v>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>
        <f>4</f>
        <v>4</v>
      </c>
      <c r="S229" s="50">
        <f t="shared" si="17"/>
        <v>4</v>
      </c>
      <c r="T229" s="50"/>
      <c r="U229" s="50">
        <f>1</f>
        <v>1</v>
      </c>
      <c r="V229" s="51"/>
      <c r="W229" s="50"/>
      <c r="X229" s="50"/>
      <c r="Y229" s="50"/>
      <c r="Z229" s="50"/>
      <c r="AA229" s="50">
        <f>1</f>
        <v>1</v>
      </c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v>3</v>
      </c>
      <c r="AL229" s="50">
        <f t="shared" si="14"/>
        <v>1</v>
      </c>
      <c r="AM229" s="56" t="s">
        <v>1789</v>
      </c>
    </row>
    <row r="230" spans="1:39" x14ac:dyDescent="0.25">
      <c r="A230" s="161" t="s">
        <v>895</v>
      </c>
      <c r="B230" s="162"/>
      <c r="C230" s="163"/>
      <c r="D230" s="47"/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>
        <f t="shared" si="17"/>
        <v>0</v>
      </c>
      <c r="T230" s="50"/>
      <c r="U230" s="50"/>
      <c r="V230" s="51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f t="shared" si="18"/>
        <v>0</v>
      </c>
      <c r="AL230" s="50">
        <f t="shared" si="14"/>
        <v>0</v>
      </c>
      <c r="AM230" s="56"/>
    </row>
    <row r="231" spans="1:39" x14ac:dyDescent="0.25">
      <c r="A231" s="52" t="s">
        <v>896</v>
      </c>
      <c r="B231" s="53" t="s">
        <v>897</v>
      </c>
      <c r="C231" s="37" t="s">
        <v>898</v>
      </c>
      <c r="D231" s="54" t="s">
        <v>581</v>
      </c>
      <c r="E231" s="48">
        <v>134.6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134.6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134.6</v>
      </c>
      <c r="AM231" s="56" t="s">
        <v>1787</v>
      </c>
    </row>
    <row r="232" spans="1:39" x14ac:dyDescent="0.25">
      <c r="A232" s="52" t="s">
        <v>899</v>
      </c>
      <c r="B232" s="53" t="s">
        <v>900</v>
      </c>
      <c r="C232" s="37" t="s">
        <v>1941</v>
      </c>
      <c r="D232" s="54" t="s">
        <v>581</v>
      </c>
      <c r="E232" s="48">
        <v>0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0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0</v>
      </c>
      <c r="AM232" s="56" t="s">
        <v>1787</v>
      </c>
    </row>
    <row r="233" spans="1:39" x14ac:dyDescent="0.25">
      <c r="A233" s="52" t="s">
        <v>1891</v>
      </c>
      <c r="B233" s="53" t="s">
        <v>1892</v>
      </c>
      <c r="C233" s="57" t="s">
        <v>2284</v>
      </c>
      <c r="D233" s="54" t="s">
        <v>581</v>
      </c>
      <c r="E233" s="48">
        <v>100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100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v>100</v>
      </c>
      <c r="AL233" s="50">
        <f t="shared" si="14"/>
        <v>0</v>
      </c>
      <c r="AM233" s="56" t="s">
        <v>1787</v>
      </c>
    </row>
    <row r="234" spans="1:39" x14ac:dyDescent="0.25">
      <c r="A234" s="161" t="s">
        <v>901</v>
      </c>
      <c r="B234" s="162"/>
      <c r="C234" s="163"/>
      <c r="D234" s="47"/>
      <c r="E234" s="48">
        <v>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f t="shared" si="18"/>
        <v>0</v>
      </c>
      <c r="AL234" s="50">
        <f t="shared" si="14"/>
        <v>0</v>
      </c>
      <c r="AM234" s="56"/>
    </row>
    <row r="235" spans="1:39" x14ac:dyDescent="0.25">
      <c r="A235" s="52" t="s">
        <v>902</v>
      </c>
      <c r="B235" s="53" t="s">
        <v>903</v>
      </c>
      <c r="C235" s="37" t="s">
        <v>2285</v>
      </c>
      <c r="D235" s="54" t="s">
        <v>904</v>
      </c>
      <c r="E235" s="48">
        <v>1470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1470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1470</v>
      </c>
      <c r="AM235" s="56" t="s">
        <v>1787</v>
      </c>
    </row>
    <row r="236" spans="1:39" x14ac:dyDescent="0.25">
      <c r="A236" s="52" t="s">
        <v>905</v>
      </c>
      <c r="B236" s="53" t="s">
        <v>906</v>
      </c>
      <c r="C236" s="56" t="s">
        <v>2286</v>
      </c>
      <c r="D236" s="54" t="s">
        <v>435</v>
      </c>
      <c r="E236" s="48">
        <v>8386.4860000000008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8386.4860000000008</v>
      </c>
      <c r="T236" s="50"/>
      <c r="U236" s="50"/>
      <c r="V236" s="63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8386.4860000000008</v>
      </c>
      <c r="AM236" s="56" t="s">
        <v>1787</v>
      </c>
    </row>
    <row r="237" spans="1:39" x14ac:dyDescent="0.25">
      <c r="A237" s="52" t="s">
        <v>907</v>
      </c>
      <c r="B237" s="53" t="s">
        <v>2092</v>
      </c>
      <c r="C237" s="37" t="s">
        <v>908</v>
      </c>
      <c r="D237" s="54" t="s">
        <v>909</v>
      </c>
      <c r="E237" s="48">
        <v>500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500</v>
      </c>
      <c r="T237" s="50"/>
      <c r="U237" s="50"/>
      <c r="V237" s="51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ref="AL237:AL300" si="19">S237-AK237</f>
        <v>500</v>
      </c>
      <c r="AM237" s="56" t="s">
        <v>1787</v>
      </c>
    </row>
    <row r="238" spans="1:39" x14ac:dyDescent="0.25">
      <c r="A238" s="52" t="s">
        <v>910</v>
      </c>
      <c r="B238" s="53" t="s">
        <v>911</v>
      </c>
      <c r="C238" s="56" t="s">
        <v>908</v>
      </c>
      <c r="D238" s="54" t="s">
        <v>435</v>
      </c>
      <c r="E238" s="48">
        <v>1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1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si="19"/>
        <v>1</v>
      </c>
      <c r="AM238" s="56" t="s">
        <v>1788</v>
      </c>
    </row>
    <row r="239" spans="1:39" x14ac:dyDescent="0.25">
      <c r="A239" s="52" t="s">
        <v>912</v>
      </c>
      <c r="B239" s="53" t="s">
        <v>913</v>
      </c>
      <c r="C239" s="56" t="s">
        <v>914</v>
      </c>
      <c r="D239" s="54"/>
      <c r="E239" s="48">
        <v>1</v>
      </c>
      <c r="F239" s="71"/>
      <c r="G239" s="4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/>
    </row>
    <row r="240" spans="1:39" x14ac:dyDescent="0.25">
      <c r="A240" s="52" t="s">
        <v>915</v>
      </c>
      <c r="B240" s="53" t="s">
        <v>916</v>
      </c>
      <c r="C240" s="56" t="s">
        <v>908</v>
      </c>
      <c r="D240" s="54" t="s">
        <v>917</v>
      </c>
      <c r="E240" s="48">
        <v>410</v>
      </c>
      <c r="F240" s="55"/>
      <c r="G240" s="37"/>
      <c r="H240" s="51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410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410</v>
      </c>
      <c r="AM240" s="56" t="s">
        <v>1787</v>
      </c>
    </row>
    <row r="241" spans="1:39" x14ac:dyDescent="0.25">
      <c r="A241" s="75" t="s">
        <v>2106</v>
      </c>
      <c r="B241" s="53" t="s">
        <v>2107</v>
      </c>
      <c r="C241" s="76" t="s">
        <v>908</v>
      </c>
      <c r="D241" s="54" t="s">
        <v>917</v>
      </c>
      <c r="E241" s="48">
        <v>471.72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471.72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471.72</v>
      </c>
      <c r="AM241" s="56" t="s">
        <v>1787</v>
      </c>
    </row>
    <row r="242" spans="1:39" x14ac:dyDescent="0.25">
      <c r="A242" s="161" t="s">
        <v>918</v>
      </c>
      <c r="B242" s="162"/>
      <c r="C242" s="163"/>
      <c r="D242" s="47"/>
      <c r="E242" s="48">
        <v>0</v>
      </c>
      <c r="F242" s="55"/>
      <c r="G242" s="37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0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f t="shared" si="19"/>
        <v>0</v>
      </c>
      <c r="AM242" s="56"/>
    </row>
    <row r="243" spans="1:39" x14ac:dyDescent="0.25">
      <c r="A243" s="52" t="s">
        <v>923</v>
      </c>
      <c r="B243" s="53" t="s">
        <v>924</v>
      </c>
      <c r="C243" s="62" t="s">
        <v>2287</v>
      </c>
      <c r="D243" s="54" t="s">
        <v>435</v>
      </c>
      <c r="E243" s="48">
        <v>25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25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>
        <f t="shared" si="19"/>
        <v>25</v>
      </c>
      <c r="AM243" s="56" t="s">
        <v>1787</v>
      </c>
    </row>
    <row r="244" spans="1:39" x14ac:dyDescent="0.25">
      <c r="A244" s="52" t="s">
        <v>919</v>
      </c>
      <c r="B244" s="53" t="s">
        <v>920</v>
      </c>
      <c r="C244" s="62" t="s">
        <v>2288</v>
      </c>
      <c r="D244" s="54" t="s">
        <v>435</v>
      </c>
      <c r="E244" s="48">
        <v>29.9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29.9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29.9</v>
      </c>
      <c r="AM244" s="56" t="s">
        <v>1787</v>
      </c>
    </row>
    <row r="245" spans="1:39" x14ac:dyDescent="0.25">
      <c r="A245" s="52" t="s">
        <v>921</v>
      </c>
      <c r="B245" s="53" t="s">
        <v>922</v>
      </c>
      <c r="C245" s="62" t="s">
        <v>2289</v>
      </c>
      <c r="D245" s="54" t="s">
        <v>435</v>
      </c>
      <c r="E245" s="48">
        <v>4300.5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4300.5</v>
      </c>
      <c r="T245" s="50"/>
      <c r="U245" s="50">
        <f>500</f>
        <v>500</v>
      </c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500</v>
      </c>
      <c r="AL245" s="50">
        <f t="shared" si="19"/>
        <v>3800.5</v>
      </c>
      <c r="AM245" s="56" t="s">
        <v>1787</v>
      </c>
    </row>
    <row r="246" spans="1:39" x14ac:dyDescent="0.25">
      <c r="A246" s="52" t="s">
        <v>925</v>
      </c>
      <c r="B246" s="53" t="s">
        <v>924</v>
      </c>
      <c r="C246" s="57" t="s">
        <v>2287</v>
      </c>
      <c r="D246" s="54" t="s">
        <v>435</v>
      </c>
      <c r="E246" s="48">
        <v>0.48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0.48</v>
      </c>
      <c r="T246" s="50"/>
      <c r="U246" s="50"/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0</v>
      </c>
      <c r="AL246" s="50">
        <f t="shared" si="19"/>
        <v>0.48</v>
      </c>
      <c r="AM246" s="56" t="s">
        <v>1789</v>
      </c>
    </row>
    <row r="247" spans="1:39" x14ac:dyDescent="0.25">
      <c r="A247" s="52" t="s">
        <v>926</v>
      </c>
      <c r="B247" s="53" t="s">
        <v>927</v>
      </c>
      <c r="C247" s="56"/>
      <c r="D247" s="54" t="s">
        <v>468</v>
      </c>
      <c r="E247" s="48">
        <v>0.48999999999999994</v>
      </c>
      <c r="F247" s="77"/>
      <c r="G247" s="41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0.48999999999999994</v>
      </c>
      <c r="T247" s="50"/>
      <c r="U247" s="50"/>
      <c r="V247" s="51">
        <f>0.1</f>
        <v>0.1</v>
      </c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0.1</v>
      </c>
      <c r="AL247" s="50">
        <f t="shared" si="19"/>
        <v>0.3899999999999999</v>
      </c>
      <c r="AM247" s="56" t="s">
        <v>1789</v>
      </c>
    </row>
    <row r="248" spans="1:39" x14ac:dyDescent="0.25">
      <c r="A248" s="52" t="s">
        <v>928</v>
      </c>
      <c r="B248" s="53" t="s">
        <v>929</v>
      </c>
      <c r="C248" s="62" t="s">
        <v>2290</v>
      </c>
      <c r="D248" s="54" t="s">
        <v>435</v>
      </c>
      <c r="E248" s="48">
        <v>706.9</v>
      </c>
      <c r="F248" s="55"/>
      <c r="G248" s="37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706.9</v>
      </c>
      <c r="T248" s="50"/>
      <c r="U248" s="50"/>
      <c r="V248" s="51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f t="shared" si="18"/>
        <v>0</v>
      </c>
      <c r="AL248" s="50">
        <f t="shared" si="19"/>
        <v>706.9</v>
      </c>
      <c r="AM248" s="56" t="s">
        <v>1787</v>
      </c>
    </row>
    <row r="249" spans="1:39" x14ac:dyDescent="0.25">
      <c r="A249" s="52" t="s">
        <v>928</v>
      </c>
      <c r="B249" s="53" t="s">
        <v>929</v>
      </c>
      <c r="C249" s="62" t="s">
        <v>2290</v>
      </c>
      <c r="D249" s="54" t="s">
        <v>435</v>
      </c>
      <c r="E249" s="48">
        <v>1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1</v>
      </c>
      <c r="T249" s="50"/>
      <c r="U249" s="50"/>
      <c r="V249" s="51">
        <f>1</f>
        <v>1</v>
      </c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1</v>
      </c>
      <c r="AL249" s="50">
        <f t="shared" si="19"/>
        <v>0</v>
      </c>
      <c r="AM249" s="56" t="s">
        <v>1789</v>
      </c>
    </row>
    <row r="250" spans="1:39" x14ac:dyDescent="0.25">
      <c r="A250" s="52" t="s">
        <v>930</v>
      </c>
      <c r="B250" s="53" t="s">
        <v>931</v>
      </c>
      <c r="C250" s="57" t="s">
        <v>2291</v>
      </c>
      <c r="D250" s="54" t="s">
        <v>435</v>
      </c>
      <c r="E250" s="48">
        <v>73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73</v>
      </c>
      <c r="T250" s="50"/>
      <c r="U250" s="50"/>
      <c r="V250" s="51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0</v>
      </c>
      <c r="AL250" s="50">
        <f t="shared" si="19"/>
        <v>73</v>
      </c>
      <c r="AM250" s="56" t="s">
        <v>1787</v>
      </c>
    </row>
    <row r="251" spans="1:39" x14ac:dyDescent="0.25">
      <c r="A251" s="52" t="s">
        <v>932</v>
      </c>
      <c r="B251" s="53" t="s">
        <v>933</v>
      </c>
      <c r="C251" s="56"/>
      <c r="D251" s="54" t="s">
        <v>435</v>
      </c>
      <c r="E251" s="48">
        <v>20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20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20</v>
      </c>
      <c r="AM251" s="56" t="s">
        <v>1787</v>
      </c>
    </row>
    <row r="252" spans="1:39" x14ac:dyDescent="0.25">
      <c r="A252" s="52" t="s">
        <v>934</v>
      </c>
      <c r="B252" s="53" t="s">
        <v>935</v>
      </c>
      <c r="C252" s="62" t="s">
        <v>2292</v>
      </c>
      <c r="D252" s="54" t="s">
        <v>435</v>
      </c>
      <c r="E252" s="48">
        <v>238.79999999999998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238.79999999999998</v>
      </c>
      <c r="T252" s="50"/>
      <c r="U252" s="50">
        <f>100</f>
        <v>100</v>
      </c>
      <c r="V252" s="51"/>
      <c r="W252" s="50">
        <f>100</f>
        <v>100</v>
      </c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200</v>
      </c>
      <c r="AL252" s="50">
        <f t="shared" si="19"/>
        <v>38.799999999999983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2292</v>
      </c>
      <c r="D253" s="54" t="s">
        <v>435</v>
      </c>
      <c r="E253" s="48">
        <v>0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0</v>
      </c>
      <c r="T253" s="50"/>
      <c r="U253" s="50"/>
      <c r="V253" s="51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0</v>
      </c>
      <c r="AL253" s="50">
        <f t="shared" si="19"/>
        <v>0</v>
      </c>
      <c r="AM253" s="56" t="s">
        <v>1789</v>
      </c>
    </row>
    <row r="254" spans="1:39" x14ac:dyDescent="0.25">
      <c r="A254" s="52" t="s">
        <v>936</v>
      </c>
      <c r="B254" s="53" t="s">
        <v>937</v>
      </c>
      <c r="C254" s="62" t="s">
        <v>2293</v>
      </c>
      <c r="D254" s="54" t="s">
        <v>468</v>
      </c>
      <c r="E254" s="48">
        <v>871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871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871</v>
      </c>
      <c r="AM254" s="56" t="s">
        <v>1787</v>
      </c>
    </row>
    <row r="255" spans="1:39" x14ac:dyDescent="0.25">
      <c r="A255" s="52" t="s">
        <v>936</v>
      </c>
      <c r="B255" s="53" t="s">
        <v>937</v>
      </c>
      <c r="C255" s="62" t="s">
        <v>2293</v>
      </c>
      <c r="D255" s="54" t="s">
        <v>468</v>
      </c>
      <c r="E255" s="48">
        <v>1</v>
      </c>
      <c r="F255" s="71"/>
      <c r="G255" s="4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1</v>
      </c>
      <c r="T255" s="50"/>
      <c r="U255" s="50"/>
      <c r="V255" s="51">
        <f>1</f>
        <v>1</v>
      </c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1</v>
      </c>
      <c r="AL255" s="50">
        <f t="shared" si="19"/>
        <v>0</v>
      </c>
      <c r="AM255" s="56" t="s">
        <v>1789</v>
      </c>
    </row>
    <row r="256" spans="1:39" x14ac:dyDescent="0.25">
      <c r="A256" s="52" t="s">
        <v>938</v>
      </c>
      <c r="B256" s="53" t="s">
        <v>939</v>
      </c>
      <c r="C256" s="62" t="s">
        <v>2294</v>
      </c>
      <c r="D256" s="54" t="s">
        <v>435</v>
      </c>
      <c r="E256" s="48">
        <v>234.75</v>
      </c>
      <c r="F256" s="55"/>
      <c r="G256" s="37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234.75</v>
      </c>
      <c r="T256" s="50"/>
      <c r="U256" s="50"/>
      <c r="V256" s="51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0</v>
      </c>
      <c r="AL256" s="50">
        <f t="shared" si="19"/>
        <v>234.75</v>
      </c>
      <c r="AM256" s="56" t="s">
        <v>1787</v>
      </c>
    </row>
    <row r="257" spans="1:39" x14ac:dyDescent="0.25">
      <c r="A257" s="52" t="s">
        <v>938</v>
      </c>
      <c r="B257" s="53" t="s">
        <v>939</v>
      </c>
      <c r="C257" s="62" t="s">
        <v>2294</v>
      </c>
      <c r="D257" s="54" t="s">
        <v>435</v>
      </c>
      <c r="E257" s="48">
        <v>0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0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0</v>
      </c>
      <c r="AM257" s="56" t="s">
        <v>1789</v>
      </c>
    </row>
    <row r="258" spans="1:39" x14ac:dyDescent="0.25">
      <c r="A258" s="52" t="s">
        <v>940</v>
      </c>
      <c r="B258" s="53" t="s">
        <v>941</v>
      </c>
      <c r="C258" s="57" t="s">
        <v>2295</v>
      </c>
      <c r="D258" s="54" t="s">
        <v>468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1787</v>
      </c>
    </row>
    <row r="259" spans="1:39" x14ac:dyDescent="0.25">
      <c r="A259" s="52" t="s">
        <v>942</v>
      </c>
      <c r="B259" s="53" t="s">
        <v>943</v>
      </c>
      <c r="C259" s="62" t="s">
        <v>2296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944</v>
      </c>
      <c r="B260" s="53" t="s">
        <v>945</v>
      </c>
      <c r="C260" s="62" t="s">
        <v>2297</v>
      </c>
      <c r="D260" s="54" t="s">
        <v>435</v>
      </c>
      <c r="E260" s="48">
        <v>48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48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ref="AK260:AK291" si="20">SUM(T260:AJ260)</f>
        <v>0</v>
      </c>
      <c r="AL260" s="50">
        <f t="shared" si="19"/>
        <v>48</v>
      </c>
      <c r="AM260" s="56" t="s">
        <v>1787</v>
      </c>
    </row>
    <row r="261" spans="1:39" x14ac:dyDescent="0.25">
      <c r="A261" s="52" t="s">
        <v>946</v>
      </c>
      <c r="B261" s="53" t="s">
        <v>947</v>
      </c>
      <c r="C261" s="57" t="s">
        <v>2298</v>
      </c>
      <c r="D261" s="54" t="s">
        <v>468</v>
      </c>
      <c r="E261" s="48">
        <v>449.5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449.5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si="20"/>
        <v>0</v>
      </c>
      <c r="AL261" s="50">
        <f t="shared" si="19"/>
        <v>449.5</v>
      </c>
      <c r="AM261" s="56" t="s">
        <v>1787</v>
      </c>
    </row>
    <row r="262" spans="1:39" x14ac:dyDescent="0.25">
      <c r="A262" s="52" t="s">
        <v>948</v>
      </c>
      <c r="B262" s="53" t="s">
        <v>949</v>
      </c>
      <c r="C262" s="62" t="s">
        <v>2299</v>
      </c>
      <c r="D262" s="54" t="s">
        <v>435</v>
      </c>
      <c r="E262" s="48">
        <v>280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ref="S262:S325" si="21">SUM(E262:R262)</f>
        <v>280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280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2299</v>
      </c>
      <c r="D263" s="54" t="s">
        <v>435</v>
      </c>
      <c r="E263" s="48">
        <v>0.9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si="21"/>
        <v>0.9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0.9</v>
      </c>
      <c r="AM263" s="56" t="s">
        <v>1789</v>
      </c>
    </row>
    <row r="264" spans="1:39" x14ac:dyDescent="0.25">
      <c r="A264" s="52" t="s">
        <v>950</v>
      </c>
      <c r="B264" s="53" t="s">
        <v>951</v>
      </c>
      <c r="C264" s="62" t="s">
        <v>2300</v>
      </c>
      <c r="D264" s="54" t="s">
        <v>435</v>
      </c>
      <c r="E264" s="48">
        <v>70.599999999999994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70.599999999999994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70.599999999999994</v>
      </c>
      <c r="AM264" s="56" t="s">
        <v>1787</v>
      </c>
    </row>
    <row r="265" spans="1:39" x14ac:dyDescent="0.25">
      <c r="A265" s="52" t="s">
        <v>950</v>
      </c>
      <c r="B265" s="53" t="s">
        <v>951</v>
      </c>
      <c r="C265" s="57" t="s">
        <v>2300</v>
      </c>
      <c r="D265" s="54" t="s">
        <v>435</v>
      </c>
      <c r="E265" s="48">
        <v>0.75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0.75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0.75</v>
      </c>
      <c r="AM265" s="56" t="s">
        <v>1789</v>
      </c>
    </row>
    <row r="266" spans="1:39" x14ac:dyDescent="0.25">
      <c r="A266" s="52" t="s">
        <v>952</v>
      </c>
      <c r="B266" s="53" t="s">
        <v>953</v>
      </c>
      <c r="C266" s="62" t="s">
        <v>2301</v>
      </c>
      <c r="D266" s="54" t="s">
        <v>435</v>
      </c>
      <c r="E266" s="48">
        <v>55.5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55.5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v>25</v>
      </c>
      <c r="AL266" s="50">
        <f t="shared" si="19"/>
        <v>30.5</v>
      </c>
      <c r="AM266" s="56" t="s">
        <v>1787</v>
      </c>
    </row>
    <row r="267" spans="1:39" x14ac:dyDescent="0.25">
      <c r="A267" s="52" t="s">
        <v>954</v>
      </c>
      <c r="B267" s="53" t="s">
        <v>955</v>
      </c>
      <c r="C267" s="62" t="s">
        <v>2302</v>
      </c>
      <c r="D267" s="54" t="s">
        <v>435</v>
      </c>
      <c r="E267" s="78">
        <v>74.7</v>
      </c>
      <c r="F267" s="76"/>
      <c r="G267" s="56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>
        <f t="shared" si="21"/>
        <v>74.7</v>
      </c>
      <c r="T267" s="79"/>
      <c r="U267" s="79"/>
      <c r="V267" s="80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79"/>
      <c r="AK267" s="79">
        <f t="shared" si="20"/>
        <v>0</v>
      </c>
      <c r="AL267" s="79">
        <f t="shared" si="19"/>
        <v>74.7</v>
      </c>
      <c r="AM267" s="56" t="s">
        <v>1787</v>
      </c>
    </row>
    <row r="268" spans="1:39" x14ac:dyDescent="0.25">
      <c r="A268" s="52" t="s">
        <v>956</v>
      </c>
      <c r="B268" s="53" t="s">
        <v>957</v>
      </c>
      <c r="C268" s="62" t="s">
        <v>2303</v>
      </c>
      <c r="D268" s="54" t="s">
        <v>468</v>
      </c>
      <c r="E268" s="48">
        <v>0</v>
      </c>
      <c r="F268" s="55"/>
      <c r="G268" s="37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>
        <f t="shared" si="21"/>
        <v>0</v>
      </c>
      <c r="T268" s="50"/>
      <c r="U268" s="50"/>
      <c r="V268" s="51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>
        <f t="shared" si="20"/>
        <v>0</v>
      </c>
      <c r="AL268" s="50">
        <f t="shared" si="19"/>
        <v>0</v>
      </c>
      <c r="AM268" s="56" t="s">
        <v>1787</v>
      </c>
    </row>
    <row r="269" spans="1:39" x14ac:dyDescent="0.25">
      <c r="A269" s="52" t="s">
        <v>958</v>
      </c>
      <c r="B269" s="53" t="s">
        <v>2115</v>
      </c>
      <c r="C269" s="62" t="s">
        <v>2304</v>
      </c>
      <c r="D269" s="54" t="s">
        <v>435</v>
      </c>
      <c r="E269" s="48">
        <v>75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>
        <f>50</f>
        <v>50</v>
      </c>
      <c r="S269" s="50">
        <f t="shared" si="21"/>
        <v>125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125</v>
      </c>
      <c r="AM269" s="56" t="s">
        <v>1787</v>
      </c>
    </row>
    <row r="270" spans="1:39" x14ac:dyDescent="0.25">
      <c r="A270" s="52" t="s">
        <v>959</v>
      </c>
      <c r="B270" s="53" t="s">
        <v>960</v>
      </c>
      <c r="C270" s="56"/>
      <c r="D270" s="54" t="s">
        <v>435</v>
      </c>
      <c r="E270" s="48">
        <v>0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>
        <f t="shared" si="21"/>
        <v>0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f t="shared" si="20"/>
        <v>0</v>
      </c>
      <c r="AL270" s="50">
        <f t="shared" si="19"/>
        <v>0</v>
      </c>
      <c r="AM270" s="56" t="s">
        <v>1789</v>
      </c>
    </row>
    <row r="271" spans="1:39" x14ac:dyDescent="0.25">
      <c r="A271" s="52" t="s">
        <v>961</v>
      </c>
      <c r="B271" s="53" t="s">
        <v>1965</v>
      </c>
      <c r="C271" s="57" t="s">
        <v>2305</v>
      </c>
      <c r="D271" s="54" t="s">
        <v>435</v>
      </c>
      <c r="E271" s="48">
        <v>800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800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800</v>
      </c>
      <c r="AM271" s="56" t="s">
        <v>1787</v>
      </c>
    </row>
    <row r="272" spans="1:39" x14ac:dyDescent="0.25">
      <c r="A272" s="52" t="s">
        <v>962</v>
      </c>
      <c r="B272" s="53" t="s">
        <v>963</v>
      </c>
      <c r="C272" s="56" t="s">
        <v>964</v>
      </c>
      <c r="D272" s="54" t="s">
        <v>435</v>
      </c>
      <c r="E272" s="48">
        <v>85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85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85</v>
      </c>
      <c r="AM272" s="56" t="s">
        <v>1787</v>
      </c>
    </row>
    <row r="273" spans="1:39" x14ac:dyDescent="0.25">
      <c r="A273" s="52" t="s">
        <v>965</v>
      </c>
      <c r="B273" s="53" t="s">
        <v>966</v>
      </c>
      <c r="C273" s="57" t="s">
        <v>2306</v>
      </c>
      <c r="D273" s="54" t="s">
        <v>435</v>
      </c>
      <c r="E273" s="48">
        <v>37.9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37.9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37.9</v>
      </c>
      <c r="AM273" s="56" t="s">
        <v>1787</v>
      </c>
    </row>
    <row r="274" spans="1:39" x14ac:dyDescent="0.25">
      <c r="A274" s="52" t="s">
        <v>967</v>
      </c>
      <c r="B274" s="53" t="s">
        <v>968</v>
      </c>
      <c r="C274" s="62" t="s">
        <v>2307</v>
      </c>
      <c r="D274" s="54" t="s">
        <v>435</v>
      </c>
      <c r="E274" s="48">
        <v>20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20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20</v>
      </c>
      <c r="AM274" s="56" t="s">
        <v>1787</v>
      </c>
    </row>
    <row r="275" spans="1:39" x14ac:dyDescent="0.25">
      <c r="A275" s="52" t="s">
        <v>969</v>
      </c>
      <c r="B275" s="53" t="s">
        <v>970</v>
      </c>
      <c r="C275" s="57" t="s">
        <v>2308</v>
      </c>
      <c r="D275" s="54" t="s">
        <v>447</v>
      </c>
      <c r="E275" s="48">
        <v>2.8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2.8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2.8</v>
      </c>
      <c r="AM275" s="56" t="s">
        <v>1789</v>
      </c>
    </row>
    <row r="276" spans="1:39" x14ac:dyDescent="0.25">
      <c r="A276" s="52" t="s">
        <v>971</v>
      </c>
      <c r="B276" s="53" t="s">
        <v>972</v>
      </c>
      <c r="C276" s="62" t="s">
        <v>2309</v>
      </c>
      <c r="D276" s="54" t="s">
        <v>435</v>
      </c>
      <c r="E276" s="48">
        <v>18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18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18</v>
      </c>
      <c r="AM276" s="56" t="s">
        <v>1787</v>
      </c>
    </row>
    <row r="277" spans="1:39" x14ac:dyDescent="0.25">
      <c r="A277" s="52" t="s">
        <v>973</v>
      </c>
      <c r="B277" s="53" t="s">
        <v>974</v>
      </c>
      <c r="C277" s="57" t="s">
        <v>2310</v>
      </c>
      <c r="D277" s="54" t="s">
        <v>435</v>
      </c>
      <c r="E277" s="48">
        <v>0.8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0.8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0.8</v>
      </c>
      <c r="AM277" s="56" t="s">
        <v>1789</v>
      </c>
    </row>
    <row r="278" spans="1:39" x14ac:dyDescent="0.25">
      <c r="A278" s="52" t="s">
        <v>975</v>
      </c>
      <c r="B278" s="53" t="s">
        <v>976</v>
      </c>
      <c r="C278" s="56"/>
      <c r="D278" s="54" t="s">
        <v>435</v>
      </c>
      <c r="E278" s="48">
        <v>2.5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2.5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2.5</v>
      </c>
      <c r="AM278" s="56" t="s">
        <v>1789</v>
      </c>
    </row>
    <row r="279" spans="1:39" x14ac:dyDescent="0.25">
      <c r="A279" s="52" t="s">
        <v>977</v>
      </c>
      <c r="B279" s="53" t="s">
        <v>978</v>
      </c>
      <c r="C279" s="57" t="s">
        <v>2311</v>
      </c>
      <c r="D279" s="54" t="s">
        <v>435</v>
      </c>
      <c r="E279" s="48">
        <v>0.4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0.4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0.4</v>
      </c>
      <c r="AM279" s="56" t="s">
        <v>1789</v>
      </c>
    </row>
    <row r="280" spans="1:39" x14ac:dyDescent="0.25">
      <c r="A280" s="52" t="s">
        <v>979</v>
      </c>
      <c r="B280" s="53" t="s">
        <v>980</v>
      </c>
      <c r="C280" s="62" t="s">
        <v>2312</v>
      </c>
      <c r="D280" s="54" t="s">
        <v>435</v>
      </c>
      <c r="E280" s="48">
        <v>0.2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0.2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0.2</v>
      </c>
      <c r="AM280" s="56" t="s">
        <v>1789</v>
      </c>
    </row>
    <row r="281" spans="1:39" x14ac:dyDescent="0.25">
      <c r="A281" s="52" t="s">
        <v>981</v>
      </c>
      <c r="B281" s="53" t="s">
        <v>982</v>
      </c>
      <c r="C281" s="56"/>
      <c r="D281" s="54" t="s">
        <v>435</v>
      </c>
      <c r="E281" s="48">
        <v>0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</v>
      </c>
      <c r="AM281" s="56" t="s">
        <v>1789</v>
      </c>
    </row>
    <row r="282" spans="1:39" x14ac:dyDescent="0.25">
      <c r="A282" s="52" t="s">
        <v>983</v>
      </c>
      <c r="B282" s="53" t="s">
        <v>984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985</v>
      </c>
      <c r="B283" s="53" t="s">
        <v>986</v>
      </c>
      <c r="C283" s="57" t="s">
        <v>2313</v>
      </c>
      <c r="D283" s="54" t="s">
        <v>435</v>
      </c>
      <c r="E283" s="48">
        <v>40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40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40</v>
      </c>
      <c r="AM283" s="56" t="s">
        <v>1787</v>
      </c>
    </row>
    <row r="284" spans="1:39" x14ac:dyDescent="0.25">
      <c r="A284" s="52" t="s">
        <v>987</v>
      </c>
      <c r="B284" s="53" t="s">
        <v>988</v>
      </c>
      <c r="C284" s="56"/>
      <c r="D284" s="54" t="s">
        <v>435</v>
      </c>
      <c r="E284" s="48">
        <v>0.5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>
        <f>500+500</f>
        <v>1000</v>
      </c>
      <c r="S284" s="50">
        <f t="shared" si="21"/>
        <v>1000.5</v>
      </c>
      <c r="T284" s="50">
        <f>0.5</f>
        <v>0.5</v>
      </c>
      <c r="U284" s="50">
        <f>1</f>
        <v>1</v>
      </c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1.5</v>
      </c>
      <c r="AL284" s="50">
        <f t="shared" si="19"/>
        <v>999</v>
      </c>
      <c r="AM284" s="56" t="s">
        <v>1789</v>
      </c>
    </row>
    <row r="285" spans="1:39" x14ac:dyDescent="0.25">
      <c r="A285" s="52" t="s">
        <v>989</v>
      </c>
      <c r="B285" s="53" t="s">
        <v>990</v>
      </c>
      <c r="C285" s="56"/>
      <c r="D285" s="54" t="s">
        <v>435</v>
      </c>
      <c r="E285" s="48">
        <v>9.4999999999999973E-2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2</f>
        <v>2</v>
      </c>
      <c r="S285" s="50">
        <f t="shared" si="21"/>
        <v>2.0949999999999998</v>
      </c>
      <c r="T285" s="50"/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</v>
      </c>
      <c r="AL285" s="50">
        <f t="shared" si="19"/>
        <v>1.0949999999999998</v>
      </c>
      <c r="AM285" s="56" t="s">
        <v>1789</v>
      </c>
    </row>
    <row r="286" spans="1:39" x14ac:dyDescent="0.25">
      <c r="A286" s="52" t="s">
        <v>991</v>
      </c>
      <c r="B286" s="53" t="s">
        <v>992</v>
      </c>
      <c r="C286" s="56"/>
      <c r="D286" s="54" t="s">
        <v>435</v>
      </c>
      <c r="E286" s="48">
        <v>6.0000000000000053E-2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v>2</v>
      </c>
      <c r="S286" s="50">
        <f t="shared" si="21"/>
        <v>2.06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f t="shared" si="19"/>
        <v>1.06</v>
      </c>
      <c r="AM286" s="56" t="s">
        <v>1789</v>
      </c>
    </row>
    <row r="287" spans="1:39" x14ac:dyDescent="0.25">
      <c r="A287" s="52" t="s">
        <v>993</v>
      </c>
      <c r="B287" s="53" t="s">
        <v>994</v>
      </c>
      <c r="C287" s="56"/>
      <c r="D287" s="54" t="s">
        <v>435</v>
      </c>
      <c r="E287" s="48">
        <v>1000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>
        <f t="shared" si="21"/>
        <v>1000</v>
      </c>
      <c r="T287" s="50"/>
      <c r="U287" s="50"/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0</v>
      </c>
      <c r="AL287" s="50">
        <f t="shared" si="19"/>
        <v>1000</v>
      </c>
      <c r="AM287" s="56" t="s">
        <v>1787</v>
      </c>
    </row>
    <row r="288" spans="1:39" x14ac:dyDescent="0.25">
      <c r="A288" s="52" t="s">
        <v>995</v>
      </c>
      <c r="B288" s="53" t="s">
        <v>996</v>
      </c>
      <c r="C288" s="62" t="s">
        <v>2314</v>
      </c>
      <c r="D288" s="54" t="s">
        <v>435</v>
      </c>
      <c r="E288" s="48">
        <v>74.400000000000006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74.400000000000006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74.400000000000006</v>
      </c>
      <c r="AM288" s="56" t="s">
        <v>1787</v>
      </c>
    </row>
    <row r="289" spans="1:39" x14ac:dyDescent="0.25">
      <c r="A289" s="52" t="s">
        <v>995</v>
      </c>
      <c r="B289" s="53" t="s">
        <v>997</v>
      </c>
      <c r="C289" s="62" t="s">
        <v>2314</v>
      </c>
      <c r="D289" s="54" t="s">
        <v>435</v>
      </c>
      <c r="E289" s="48">
        <v>1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1</v>
      </c>
      <c r="T289" s="50"/>
      <c r="U289" s="50"/>
      <c r="V289" s="51">
        <f>1</f>
        <v>1</v>
      </c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1</v>
      </c>
      <c r="AL289" s="50">
        <f t="shared" si="19"/>
        <v>0</v>
      </c>
      <c r="AM289" s="56" t="s">
        <v>1789</v>
      </c>
    </row>
    <row r="290" spans="1:39" x14ac:dyDescent="0.25">
      <c r="A290" s="52" t="s">
        <v>998</v>
      </c>
      <c r="B290" s="53" t="s">
        <v>999</v>
      </c>
      <c r="C290" s="62" t="s">
        <v>2315</v>
      </c>
      <c r="D290" s="54" t="s">
        <v>435</v>
      </c>
      <c r="E290" s="48">
        <v>565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565</v>
      </c>
      <c r="T290" s="50"/>
      <c r="U290" s="50"/>
      <c r="V290" s="51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0</v>
      </c>
      <c r="AL290" s="50">
        <f t="shared" si="19"/>
        <v>565</v>
      </c>
      <c r="AM290" s="56" t="s">
        <v>1787</v>
      </c>
    </row>
    <row r="291" spans="1:39" x14ac:dyDescent="0.25">
      <c r="A291" s="52" t="s">
        <v>998</v>
      </c>
      <c r="B291" s="53" t="s">
        <v>999</v>
      </c>
      <c r="C291" s="62" t="s">
        <v>2315</v>
      </c>
      <c r="D291" s="54" t="s">
        <v>435</v>
      </c>
      <c r="E291" s="48">
        <v>0.25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0.25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0.25</v>
      </c>
      <c r="AM291" s="56" t="s">
        <v>1789</v>
      </c>
    </row>
    <row r="292" spans="1:39" x14ac:dyDescent="0.25">
      <c r="A292" s="52" t="s">
        <v>1000</v>
      </c>
      <c r="B292" s="53" t="s">
        <v>1001</v>
      </c>
      <c r="C292" s="57" t="s">
        <v>2316</v>
      </c>
      <c r="D292" s="54" t="s">
        <v>435</v>
      </c>
      <c r="E292" s="48">
        <v>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ref="AK292:AK321" si="22">SUM(T292:AJ292)</f>
        <v>0</v>
      </c>
      <c r="AL292" s="50">
        <f t="shared" si="19"/>
        <v>5</v>
      </c>
      <c r="AM292" s="56" t="s">
        <v>1787</v>
      </c>
    </row>
    <row r="293" spans="1:39" x14ac:dyDescent="0.25">
      <c r="A293" s="52" t="s">
        <v>1002</v>
      </c>
      <c r="B293" s="53" t="s">
        <v>1003</v>
      </c>
      <c r="C293" s="56"/>
      <c r="D293" s="54" t="s">
        <v>435</v>
      </c>
      <c r="E293" s="48">
        <v>1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>
        <f>3</f>
        <v>3</v>
      </c>
      <c r="S293" s="50">
        <f t="shared" si="21"/>
        <v>4</v>
      </c>
      <c r="T293" s="50"/>
      <c r="U293" s="50">
        <f>1</f>
        <v>1</v>
      </c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si="22"/>
        <v>1</v>
      </c>
      <c r="AL293" s="50">
        <f t="shared" si="19"/>
        <v>3</v>
      </c>
      <c r="AM293" s="56" t="s">
        <v>1789</v>
      </c>
    </row>
    <row r="294" spans="1:39" x14ac:dyDescent="0.25">
      <c r="A294" s="52" t="s">
        <v>1004</v>
      </c>
      <c r="B294" s="53" t="s">
        <v>1005</v>
      </c>
      <c r="C294" s="56"/>
      <c r="D294" s="54" t="s">
        <v>435</v>
      </c>
      <c r="E294" s="48">
        <v>0.3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>
        <f t="shared" si="21"/>
        <v>0.3</v>
      </c>
      <c r="T294" s="50"/>
      <c r="U294" s="50"/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0</v>
      </c>
      <c r="AL294" s="50">
        <f t="shared" si="19"/>
        <v>0.3</v>
      </c>
      <c r="AM294" s="56" t="s">
        <v>1787</v>
      </c>
    </row>
    <row r="295" spans="1:39" x14ac:dyDescent="0.25">
      <c r="A295" s="52" t="s">
        <v>1006</v>
      </c>
      <c r="B295" s="53" t="s">
        <v>1007</v>
      </c>
      <c r="C295" s="56"/>
      <c r="D295" s="54" t="s">
        <v>435</v>
      </c>
      <c r="E295" s="48">
        <v>5.5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>
        <v>0.5</v>
      </c>
      <c r="S295" s="50">
        <f t="shared" si="21"/>
        <v>6</v>
      </c>
      <c r="T295" s="50">
        <f>0.5</f>
        <v>0.5</v>
      </c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0.5</v>
      </c>
      <c r="AL295" s="50">
        <f t="shared" si="19"/>
        <v>5.5</v>
      </c>
      <c r="AM295" s="56" t="s">
        <v>1789</v>
      </c>
    </row>
    <row r="296" spans="1:39" x14ac:dyDescent="0.25">
      <c r="A296" s="52" t="s">
        <v>1008</v>
      </c>
      <c r="B296" s="53" t="s">
        <v>1009</v>
      </c>
      <c r="C296" s="57" t="s">
        <v>2317</v>
      </c>
      <c r="D296" s="54" t="s">
        <v>435</v>
      </c>
      <c r="E296" s="48">
        <v>0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>
        <f t="shared" si="21"/>
        <v>0</v>
      </c>
      <c r="T296" s="50"/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</v>
      </c>
      <c r="AL296" s="50">
        <f t="shared" si="19"/>
        <v>0</v>
      </c>
      <c r="AM296" s="56" t="s">
        <v>1787</v>
      </c>
    </row>
    <row r="297" spans="1:39" x14ac:dyDescent="0.25">
      <c r="A297" s="52" t="s">
        <v>1010</v>
      </c>
      <c r="B297" s="53" t="s">
        <v>1011</v>
      </c>
      <c r="C297" s="56"/>
      <c r="D297" s="54" t="s">
        <v>435</v>
      </c>
      <c r="E297" s="48">
        <v>200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200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200</v>
      </c>
      <c r="AM297" s="56" t="s">
        <v>1787</v>
      </c>
    </row>
    <row r="298" spans="1:39" x14ac:dyDescent="0.25">
      <c r="A298" s="52" t="s">
        <v>1012</v>
      </c>
      <c r="B298" s="53" t="s">
        <v>1013</v>
      </c>
      <c r="C298" s="56"/>
      <c r="D298" s="54" t="s">
        <v>468</v>
      </c>
      <c r="E298" s="48">
        <v>1.2000000000000002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1.2000000000000002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1.2000000000000002</v>
      </c>
      <c r="AM298" s="56" t="s">
        <v>1789</v>
      </c>
    </row>
    <row r="299" spans="1:39" x14ac:dyDescent="0.25">
      <c r="A299" s="52" t="s">
        <v>1014</v>
      </c>
      <c r="B299" s="53" t="s">
        <v>1015</v>
      </c>
      <c r="C299" s="37"/>
      <c r="D299" s="54"/>
      <c r="E299" s="48">
        <v>24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24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24</v>
      </c>
      <c r="AM299" s="56" t="s">
        <v>1787</v>
      </c>
    </row>
    <row r="300" spans="1:39" x14ac:dyDescent="0.25">
      <c r="A300" s="52" t="s">
        <v>1016</v>
      </c>
      <c r="B300" s="53" t="s">
        <v>1017</v>
      </c>
      <c r="C300" s="57" t="s">
        <v>2318</v>
      </c>
      <c r="D300" s="54"/>
      <c r="E300" s="48">
        <v>23.8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23.8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23.8</v>
      </c>
      <c r="AM300" s="56" t="s">
        <v>1787</v>
      </c>
    </row>
    <row r="301" spans="1:39" x14ac:dyDescent="0.25">
      <c r="A301" s="52" t="s">
        <v>1018</v>
      </c>
      <c r="B301" s="53" t="s">
        <v>1019</v>
      </c>
      <c r="C301" s="37"/>
      <c r="D301" s="54" t="s">
        <v>447</v>
      </c>
      <c r="E301" s="48">
        <v>6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6</v>
      </c>
      <c r="T301" s="50"/>
      <c r="U301" s="50"/>
      <c r="V301" s="51">
        <f>1</f>
        <v>1</v>
      </c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1</v>
      </c>
      <c r="AL301" s="50">
        <f t="shared" ref="AL301:AL364" si="23">S301-AK301</f>
        <v>5</v>
      </c>
      <c r="AM301" s="56" t="s">
        <v>1789</v>
      </c>
    </row>
    <row r="302" spans="1:39" x14ac:dyDescent="0.25">
      <c r="A302" s="52" t="s">
        <v>1020</v>
      </c>
      <c r="B302" s="53" t="s">
        <v>1021</v>
      </c>
      <c r="C302" s="56"/>
      <c r="D302" s="54" t="s">
        <v>435</v>
      </c>
      <c r="E302" s="48">
        <v>4.6500000000000004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>
        <v>0.5</v>
      </c>
      <c r="S302" s="50">
        <f t="shared" si="21"/>
        <v>5.15</v>
      </c>
      <c r="T302" s="50">
        <f>0.5</f>
        <v>0.5</v>
      </c>
      <c r="U302" s="50"/>
      <c r="V302" s="51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f t="shared" si="22"/>
        <v>0.5</v>
      </c>
      <c r="AL302" s="50">
        <f t="shared" si="23"/>
        <v>4.6500000000000004</v>
      </c>
      <c r="AM302" s="56" t="s">
        <v>1789</v>
      </c>
    </row>
    <row r="303" spans="1:39" x14ac:dyDescent="0.25">
      <c r="A303" s="52" t="s">
        <v>1022</v>
      </c>
      <c r="B303" s="53" t="s">
        <v>1023</v>
      </c>
      <c r="C303" s="56"/>
      <c r="D303" s="54" t="s">
        <v>468</v>
      </c>
      <c r="E303" s="48">
        <v>0.1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>
        <f t="shared" si="21"/>
        <v>0.1</v>
      </c>
      <c r="T303" s="50"/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</v>
      </c>
      <c r="AL303" s="50">
        <f t="shared" si="23"/>
        <v>0.1</v>
      </c>
      <c r="AM303" s="56" t="s">
        <v>1789</v>
      </c>
    </row>
    <row r="304" spans="1:39" x14ac:dyDescent="0.25">
      <c r="A304" s="52" t="s">
        <v>1024</v>
      </c>
      <c r="B304" s="53" t="s">
        <v>1025</v>
      </c>
      <c r="C304" s="57" t="s">
        <v>2319</v>
      </c>
      <c r="D304" s="54" t="s">
        <v>435</v>
      </c>
      <c r="E304" s="48">
        <v>25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25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25</v>
      </c>
      <c r="AM304" s="56" t="s">
        <v>1787</v>
      </c>
    </row>
    <row r="305" spans="1:39" x14ac:dyDescent="0.25">
      <c r="A305" s="52" t="s">
        <v>1026</v>
      </c>
      <c r="B305" s="53" t="s">
        <v>1027</v>
      </c>
      <c r="C305" s="56"/>
      <c r="D305" s="54" t="s">
        <v>435</v>
      </c>
      <c r="E305" s="48">
        <v>1.5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1.5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1.5</v>
      </c>
      <c r="AM305" s="56" t="s">
        <v>1789</v>
      </c>
    </row>
    <row r="306" spans="1:39" x14ac:dyDescent="0.25">
      <c r="A306" s="52" t="s">
        <v>1028</v>
      </c>
      <c r="B306" s="53" t="s">
        <v>1029</v>
      </c>
      <c r="C306" s="57" t="s">
        <v>2320</v>
      </c>
      <c r="D306" s="54" t="s">
        <v>435</v>
      </c>
      <c r="E306" s="48">
        <v>0.65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0.65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0.25</v>
      </c>
      <c r="AL306" s="50">
        <f t="shared" si="23"/>
        <v>0.4</v>
      </c>
      <c r="AM306" s="56" t="s">
        <v>1789</v>
      </c>
    </row>
    <row r="307" spans="1:39" x14ac:dyDescent="0.25">
      <c r="A307" s="52" t="s">
        <v>1030</v>
      </c>
      <c r="B307" s="53" t="s">
        <v>1031</v>
      </c>
      <c r="C307" s="37"/>
      <c r="D307" s="54"/>
      <c r="E307" s="48">
        <v>0.5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f t="shared" si="22"/>
        <v>0</v>
      </c>
      <c r="AL307" s="50">
        <f t="shared" si="23"/>
        <v>0.5</v>
      </c>
      <c r="AM307" s="56" t="s">
        <v>1789</v>
      </c>
    </row>
    <row r="308" spans="1:39" x14ac:dyDescent="0.25">
      <c r="A308" s="52" t="s">
        <v>1032</v>
      </c>
      <c r="B308" s="53" t="s">
        <v>1033</v>
      </c>
      <c r="C308" s="62" t="s">
        <v>2321</v>
      </c>
      <c r="D308" s="54" t="s">
        <v>435</v>
      </c>
      <c r="E308" s="48">
        <v>50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50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50</v>
      </c>
      <c r="AM308" s="56" t="s">
        <v>1787</v>
      </c>
    </row>
    <row r="309" spans="1:39" x14ac:dyDescent="0.25">
      <c r="A309" s="52" t="s">
        <v>1034</v>
      </c>
      <c r="B309" s="53" t="s">
        <v>1035</v>
      </c>
      <c r="C309" s="62"/>
      <c r="D309" s="54" t="s">
        <v>435</v>
      </c>
      <c r="E309" s="48">
        <v>1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1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1</v>
      </c>
      <c r="AM309" s="56" t="s">
        <v>1789</v>
      </c>
    </row>
    <row r="310" spans="1:39" x14ac:dyDescent="0.25">
      <c r="A310" s="52" t="s">
        <v>1036</v>
      </c>
      <c r="B310" s="53" t="s">
        <v>1037</v>
      </c>
      <c r="C310" s="62"/>
      <c r="D310" s="54" t="s">
        <v>447</v>
      </c>
      <c r="E310" s="48">
        <v>0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0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f t="shared" si="23"/>
        <v>0</v>
      </c>
      <c r="AM310" s="56" t="s">
        <v>1794</v>
      </c>
    </row>
    <row r="311" spans="1:39" x14ac:dyDescent="0.25">
      <c r="A311" s="52" t="s">
        <v>1038</v>
      </c>
      <c r="B311" s="53" t="s">
        <v>1039</v>
      </c>
      <c r="C311" s="62"/>
      <c r="D311" s="54" t="s">
        <v>581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1040</v>
      </c>
      <c r="B312" s="53" t="s">
        <v>1041</v>
      </c>
      <c r="C312" s="57" t="s">
        <v>2322</v>
      </c>
      <c r="D312" s="54" t="s">
        <v>435</v>
      </c>
      <c r="E312" s="48">
        <v>100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100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100</v>
      </c>
      <c r="AM312" s="56" t="s">
        <v>1787</v>
      </c>
    </row>
    <row r="313" spans="1:39" x14ac:dyDescent="0.25">
      <c r="A313" s="52" t="s">
        <v>1042</v>
      </c>
      <c r="B313" s="53" t="s">
        <v>1043</v>
      </c>
      <c r="C313" s="62"/>
      <c r="D313" s="54" t="s">
        <v>435</v>
      </c>
      <c r="E313" s="48">
        <v>1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</v>
      </c>
      <c r="AM313" s="56" t="s">
        <v>1787</v>
      </c>
    </row>
    <row r="314" spans="1:39" x14ac:dyDescent="0.25">
      <c r="A314" s="52" t="s">
        <v>1044</v>
      </c>
      <c r="B314" s="53" t="s">
        <v>1045</v>
      </c>
      <c r="C314" s="62"/>
      <c r="D314" s="54" t="s">
        <v>435</v>
      </c>
      <c r="E314" s="48">
        <v>2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2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2</v>
      </c>
      <c r="AM314" s="56" t="s">
        <v>1787</v>
      </c>
    </row>
    <row r="315" spans="1:39" x14ac:dyDescent="0.25">
      <c r="A315" s="52" t="s">
        <v>1046</v>
      </c>
      <c r="B315" s="53" t="s">
        <v>1047</v>
      </c>
      <c r="C315" s="81"/>
      <c r="D315" s="54" t="s">
        <v>435</v>
      </c>
      <c r="E315" s="48">
        <v>0.7</v>
      </c>
      <c r="F315" s="76"/>
      <c r="G315" s="56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>
        <v>0.5</v>
      </c>
      <c r="S315" s="50">
        <f t="shared" si="21"/>
        <v>1.2</v>
      </c>
      <c r="T315" s="50">
        <f>0.5</f>
        <v>0.5</v>
      </c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0.5</v>
      </c>
      <c r="AL315" s="50">
        <f t="shared" si="23"/>
        <v>0.7</v>
      </c>
      <c r="AM315" s="56" t="s">
        <v>1789</v>
      </c>
    </row>
    <row r="316" spans="1:39" x14ac:dyDescent="0.25">
      <c r="A316" s="52" t="s">
        <v>1048</v>
      </c>
      <c r="B316" s="73" t="s">
        <v>1049</v>
      </c>
      <c r="C316" s="62"/>
      <c r="D316" s="54" t="s">
        <v>435</v>
      </c>
      <c r="E316" s="48">
        <v>49</v>
      </c>
      <c r="F316" s="55"/>
      <c r="G316" s="37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>
        <f t="shared" si="21"/>
        <v>49</v>
      </c>
      <c r="T316" s="50"/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</v>
      </c>
      <c r="AL316" s="50">
        <f t="shared" si="23"/>
        <v>49</v>
      </c>
      <c r="AM316" s="56" t="s">
        <v>1787</v>
      </c>
    </row>
    <row r="317" spans="1:39" x14ac:dyDescent="0.25">
      <c r="A317" s="52" t="s">
        <v>1048</v>
      </c>
      <c r="B317" s="73" t="s">
        <v>1050</v>
      </c>
      <c r="C317" s="62"/>
      <c r="D317" s="54" t="s">
        <v>447</v>
      </c>
      <c r="E317" s="48">
        <v>0.92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0.92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0.92</v>
      </c>
      <c r="AM317" s="56" t="s">
        <v>1789</v>
      </c>
    </row>
    <row r="318" spans="1:39" x14ac:dyDescent="0.25">
      <c r="A318" s="52" t="s">
        <v>1051</v>
      </c>
      <c r="B318" s="73" t="s">
        <v>1052</v>
      </c>
      <c r="C318" s="82" t="s">
        <v>2323</v>
      </c>
      <c r="D318" s="54" t="s">
        <v>435</v>
      </c>
      <c r="E318" s="48">
        <v>100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100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100</v>
      </c>
      <c r="AM318" s="56" t="s">
        <v>1787</v>
      </c>
    </row>
    <row r="319" spans="1:39" x14ac:dyDescent="0.25">
      <c r="A319" s="52" t="s">
        <v>1053</v>
      </c>
      <c r="B319" s="73" t="s">
        <v>1054</v>
      </c>
      <c r="C319" s="62" t="s">
        <v>2324</v>
      </c>
      <c r="D319" s="54"/>
      <c r="E319" s="48">
        <v>50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50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50</v>
      </c>
      <c r="AM319" s="56" t="s">
        <v>1787</v>
      </c>
    </row>
    <row r="320" spans="1:39" x14ac:dyDescent="0.25">
      <c r="A320" s="52" t="s">
        <v>1055</v>
      </c>
      <c r="B320" s="73" t="s">
        <v>1056</v>
      </c>
      <c r="C320" s="83"/>
      <c r="D320" s="54" t="s">
        <v>468</v>
      </c>
      <c r="E320" s="48">
        <v>23.5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23.5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23.5</v>
      </c>
      <c r="AM320" s="56" t="s">
        <v>1787</v>
      </c>
    </row>
    <row r="321" spans="1:39" x14ac:dyDescent="0.25">
      <c r="A321" s="52" t="s">
        <v>1057</v>
      </c>
      <c r="B321" s="73" t="s">
        <v>1058</v>
      </c>
      <c r="C321" s="62" t="s">
        <v>2325</v>
      </c>
      <c r="D321" s="54" t="s">
        <v>435</v>
      </c>
      <c r="E321" s="48">
        <v>25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25</v>
      </c>
      <c r="AM321" s="56" t="s">
        <v>1787</v>
      </c>
    </row>
    <row r="322" spans="1:39" x14ac:dyDescent="0.25">
      <c r="A322" s="52" t="s">
        <v>1059</v>
      </c>
      <c r="B322" s="73" t="s">
        <v>1060</v>
      </c>
      <c r="C322" s="62" t="s">
        <v>2326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v>0</v>
      </c>
      <c r="AL322" s="50">
        <f t="shared" si="23"/>
        <v>25</v>
      </c>
      <c r="AM322" s="56" t="s">
        <v>1787</v>
      </c>
    </row>
    <row r="323" spans="1:39" x14ac:dyDescent="0.25">
      <c r="A323" s="59" t="s">
        <v>1061</v>
      </c>
      <c r="B323" s="84" t="s">
        <v>1062</v>
      </c>
      <c r="C323" s="85" t="s">
        <v>2327</v>
      </c>
      <c r="D323" s="142" t="s">
        <v>435</v>
      </c>
      <c r="E323" s="48">
        <v>0</v>
      </c>
      <c r="F323" s="86"/>
      <c r="G323" s="87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>
        <f t="shared" si="21"/>
        <v>0</v>
      </c>
      <c r="T323" s="88"/>
      <c r="U323" s="88"/>
      <c r="V323" s="89"/>
      <c r="W323" s="88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  <c r="AH323" s="88"/>
      <c r="AI323" s="88"/>
      <c r="AJ323" s="88"/>
      <c r="AK323" s="88">
        <f>SUM(T323:AJ323)</f>
        <v>0</v>
      </c>
      <c r="AL323" s="88">
        <f t="shared" si="23"/>
        <v>0</v>
      </c>
      <c r="AM323" s="56" t="s">
        <v>1787</v>
      </c>
    </row>
    <row r="324" spans="1:39" x14ac:dyDescent="0.25">
      <c r="A324" s="52" t="s">
        <v>1063</v>
      </c>
      <c r="B324" s="73" t="s">
        <v>1064</v>
      </c>
      <c r="C324" s="85" t="s">
        <v>2328</v>
      </c>
      <c r="D324" s="54" t="s">
        <v>435</v>
      </c>
      <c r="E324" s="48">
        <v>0</v>
      </c>
      <c r="F324" s="55"/>
      <c r="G324" s="37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>
        <f t="shared" si="21"/>
        <v>0</v>
      </c>
      <c r="T324" s="50"/>
      <c r="U324" s="50"/>
      <c r="V324" s="51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>
        <f>SUM(T324:AJ324)</f>
        <v>0</v>
      </c>
      <c r="AL324" s="50">
        <f t="shared" si="23"/>
        <v>0</v>
      </c>
      <c r="AM324" s="56" t="s">
        <v>1787</v>
      </c>
    </row>
    <row r="325" spans="1:39" x14ac:dyDescent="0.25">
      <c r="A325" s="90" t="s">
        <v>1065</v>
      </c>
      <c r="B325" s="91" t="s">
        <v>1066</v>
      </c>
      <c r="C325" s="85" t="s">
        <v>2329</v>
      </c>
      <c r="D325" s="143" t="s">
        <v>435</v>
      </c>
      <c r="E325" s="48">
        <v>9</v>
      </c>
      <c r="F325" s="92"/>
      <c r="G325" s="93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>
        <f t="shared" si="21"/>
        <v>9</v>
      </c>
      <c r="T325" s="94"/>
      <c r="U325" s="94"/>
      <c r="V325" s="95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4"/>
      <c r="AI325" s="94"/>
      <c r="AJ325" s="94"/>
      <c r="AK325" s="94">
        <f>SUM(T325:AJ325)</f>
        <v>0</v>
      </c>
      <c r="AL325" s="94">
        <f t="shared" si="23"/>
        <v>9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2329</v>
      </c>
      <c r="D326" s="143" t="s">
        <v>435</v>
      </c>
      <c r="E326" s="48">
        <v>240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ref="S326:S389" si="24">SUM(E326:R326)</f>
        <v>240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240</v>
      </c>
      <c r="AM326" s="56" t="s">
        <v>1794</v>
      </c>
    </row>
    <row r="327" spans="1:39" x14ac:dyDescent="0.25">
      <c r="A327" s="90" t="s">
        <v>1067</v>
      </c>
      <c r="B327" s="91" t="s">
        <v>1068</v>
      </c>
      <c r="C327" s="62" t="s">
        <v>2324</v>
      </c>
      <c r="D327" s="143" t="s">
        <v>435</v>
      </c>
      <c r="E327" s="48">
        <v>100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si="24"/>
        <v>100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v>0</v>
      </c>
      <c r="AL327" s="94">
        <f t="shared" si="23"/>
        <v>100</v>
      </c>
      <c r="AM327" s="56" t="s">
        <v>1787</v>
      </c>
    </row>
    <row r="328" spans="1:39" x14ac:dyDescent="0.25">
      <c r="A328" s="90" t="s">
        <v>1069</v>
      </c>
      <c r="B328" s="91" t="s">
        <v>1070</v>
      </c>
      <c r="C328" s="96" t="s">
        <v>1071</v>
      </c>
      <c r="D328" s="143" t="s">
        <v>435</v>
      </c>
      <c r="E328" s="48">
        <v>1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</v>
      </c>
      <c r="AM328" s="56" t="s">
        <v>1787</v>
      </c>
    </row>
    <row r="329" spans="1:39" x14ac:dyDescent="0.25">
      <c r="A329" s="52" t="s">
        <v>1841</v>
      </c>
      <c r="B329" s="73" t="s">
        <v>1842</v>
      </c>
      <c r="C329" s="85" t="s">
        <v>2330</v>
      </c>
      <c r="D329" s="54" t="s">
        <v>435</v>
      </c>
      <c r="E329" s="48">
        <v>25</v>
      </c>
      <c r="F329" s="55"/>
      <c r="G329" s="37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>
        <f t="shared" si="24"/>
        <v>25</v>
      </c>
      <c r="T329" s="50"/>
      <c r="U329" s="50"/>
      <c r="V329" s="51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>
        <f t="shared" ref="AK329:AK350" si="25">SUM(T329:AJ329)</f>
        <v>0</v>
      </c>
      <c r="AL329" s="50">
        <f t="shared" si="23"/>
        <v>25</v>
      </c>
      <c r="AM329" s="56" t="s">
        <v>1787</v>
      </c>
    </row>
    <row r="330" spans="1:39" x14ac:dyDescent="0.25">
      <c r="A330" s="161" t="s">
        <v>1072</v>
      </c>
      <c r="B330" s="162"/>
      <c r="C330" s="163"/>
      <c r="D330" s="144"/>
      <c r="E330" s="48">
        <v>0</v>
      </c>
      <c r="F330" s="92"/>
      <c r="G330" s="93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>
        <f t="shared" si="24"/>
        <v>0</v>
      </c>
      <c r="T330" s="94"/>
      <c r="U330" s="94"/>
      <c r="V330" s="95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4"/>
      <c r="AI330" s="94"/>
      <c r="AJ330" s="94"/>
      <c r="AK330" s="94">
        <f t="shared" si="25"/>
        <v>0</v>
      </c>
      <c r="AL330" s="94">
        <f t="shared" si="23"/>
        <v>0</v>
      </c>
      <c r="AM330" s="56"/>
    </row>
    <row r="331" spans="1:39" x14ac:dyDescent="0.25">
      <c r="A331" s="52" t="s">
        <v>1073</v>
      </c>
      <c r="B331" s="53" t="s">
        <v>1074</v>
      </c>
      <c r="C331" s="56"/>
      <c r="D331" s="54" t="s">
        <v>468</v>
      </c>
      <c r="E331" s="48">
        <v>1.8999999999999997</v>
      </c>
      <c r="F331" s="55"/>
      <c r="G331" s="37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>
        <f t="shared" si="24"/>
        <v>1.8999999999999997</v>
      </c>
      <c r="T331" s="50"/>
      <c r="U331" s="50"/>
      <c r="V331" s="51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>
        <f t="shared" si="25"/>
        <v>0</v>
      </c>
      <c r="AL331" s="50">
        <f t="shared" si="23"/>
        <v>1.8999999999999997</v>
      </c>
      <c r="AM331" s="56" t="s">
        <v>1789</v>
      </c>
    </row>
    <row r="332" spans="1:39" x14ac:dyDescent="0.25">
      <c r="A332" s="52" t="s">
        <v>1075</v>
      </c>
      <c r="B332" s="53" t="s">
        <v>1076</v>
      </c>
      <c r="C332" s="56"/>
      <c r="D332" s="54" t="s">
        <v>435</v>
      </c>
      <c r="E332" s="48">
        <v>0.25</v>
      </c>
      <c r="F332" s="55"/>
      <c r="G332" s="37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>
        <f t="shared" si="24"/>
        <v>0.25</v>
      </c>
      <c r="T332" s="50"/>
      <c r="U332" s="50"/>
      <c r="V332" s="51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>
        <f t="shared" si="25"/>
        <v>0</v>
      </c>
      <c r="AL332" s="50">
        <f t="shared" si="23"/>
        <v>0.25</v>
      </c>
      <c r="AM332" s="56" t="s">
        <v>1789</v>
      </c>
    </row>
    <row r="333" spans="1:39" x14ac:dyDescent="0.25">
      <c r="A333" s="52" t="s">
        <v>1075</v>
      </c>
      <c r="B333" s="53" t="s">
        <v>1076</v>
      </c>
      <c r="C333" s="56"/>
      <c r="D333" s="54" t="s">
        <v>435</v>
      </c>
      <c r="E333" s="48">
        <v>500</v>
      </c>
      <c r="F333" s="55"/>
      <c r="G333" s="37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>
        <f t="shared" si="24"/>
        <v>500</v>
      </c>
      <c r="T333" s="50"/>
      <c r="U333" s="50"/>
      <c r="V333" s="51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>
        <f t="shared" si="25"/>
        <v>0</v>
      </c>
      <c r="AL333" s="50">
        <f t="shared" si="23"/>
        <v>500</v>
      </c>
      <c r="AM333" s="56" t="s">
        <v>1787</v>
      </c>
    </row>
    <row r="334" spans="1:39" x14ac:dyDescent="0.25">
      <c r="A334" s="52" t="s">
        <v>1077</v>
      </c>
      <c r="B334" s="53" t="s">
        <v>1078</v>
      </c>
      <c r="C334" s="56"/>
      <c r="D334" s="54" t="s">
        <v>435</v>
      </c>
      <c r="E334" s="48">
        <v>0.12</v>
      </c>
      <c r="F334" s="55"/>
      <c r="G334" s="37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>
        <f t="shared" si="24"/>
        <v>0.12</v>
      </c>
      <c r="T334" s="50"/>
      <c r="U334" s="50"/>
      <c r="V334" s="51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>
        <f t="shared" si="25"/>
        <v>0</v>
      </c>
      <c r="AL334" s="50">
        <f t="shared" si="23"/>
        <v>0.12</v>
      </c>
      <c r="AM334" s="56" t="s">
        <v>1789</v>
      </c>
    </row>
    <row r="335" spans="1:39" x14ac:dyDescent="0.25">
      <c r="A335" s="52" t="s">
        <v>1079</v>
      </c>
      <c r="B335" s="53" t="s">
        <v>1080</v>
      </c>
      <c r="C335" s="56"/>
      <c r="D335" s="54" t="s">
        <v>435</v>
      </c>
      <c r="E335" s="48">
        <v>0.12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0.12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0.12</v>
      </c>
      <c r="AM335" s="56" t="s">
        <v>1789</v>
      </c>
    </row>
    <row r="336" spans="1:39" x14ac:dyDescent="0.25">
      <c r="A336" s="52" t="s">
        <v>1081</v>
      </c>
      <c r="B336" s="53" t="s">
        <v>1082</v>
      </c>
      <c r="C336" s="56"/>
      <c r="D336" s="54" t="s">
        <v>435</v>
      </c>
      <c r="E336" s="48">
        <v>5.16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5.16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5.16</v>
      </c>
      <c r="AM336" s="56" t="s">
        <v>1789</v>
      </c>
    </row>
    <row r="337" spans="1:39" x14ac:dyDescent="0.25">
      <c r="A337" s="52" t="s">
        <v>1083</v>
      </c>
      <c r="B337" s="53" t="s">
        <v>1084</v>
      </c>
      <c r="C337" s="56"/>
      <c r="D337" s="54" t="s">
        <v>435</v>
      </c>
      <c r="E337" s="48">
        <v>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0</v>
      </c>
      <c r="AM337" s="56" t="s">
        <v>1787</v>
      </c>
    </row>
    <row r="338" spans="1:39" x14ac:dyDescent="0.25">
      <c r="A338" s="52" t="s">
        <v>1085</v>
      </c>
      <c r="B338" s="53" t="s">
        <v>1086</v>
      </c>
      <c r="C338" s="56"/>
      <c r="D338" s="54" t="s">
        <v>435</v>
      </c>
      <c r="E338" s="48">
        <v>1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1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1</v>
      </c>
      <c r="AM338" s="56" t="s">
        <v>1789</v>
      </c>
    </row>
    <row r="339" spans="1:39" x14ac:dyDescent="0.25">
      <c r="A339" s="52" t="s">
        <v>1984</v>
      </c>
      <c r="B339" s="53" t="s">
        <v>1985</v>
      </c>
      <c r="C339" s="56"/>
      <c r="D339" s="54" t="s">
        <v>435</v>
      </c>
      <c r="E339" s="48">
        <v>250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250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250</v>
      </c>
      <c r="AM339" s="56" t="s">
        <v>1787</v>
      </c>
    </row>
    <row r="340" spans="1:39" x14ac:dyDescent="0.25">
      <c r="A340" s="161" t="s">
        <v>1087</v>
      </c>
      <c r="B340" s="162"/>
      <c r="C340" s="163"/>
      <c r="D340" s="47"/>
      <c r="E340" s="48">
        <v>0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0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0</v>
      </c>
      <c r="AM340" s="56"/>
    </row>
    <row r="341" spans="1:39" x14ac:dyDescent="0.25">
      <c r="A341" s="52" t="s">
        <v>1088</v>
      </c>
      <c r="B341" s="53" t="s">
        <v>1089</v>
      </c>
      <c r="C341" s="37"/>
      <c r="D341" s="54" t="s">
        <v>447</v>
      </c>
      <c r="E341" s="48">
        <v>0.15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0.15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0.15</v>
      </c>
      <c r="AM341" s="56" t="s">
        <v>1787</v>
      </c>
    </row>
    <row r="342" spans="1:39" x14ac:dyDescent="0.25">
      <c r="A342" s="52" t="s">
        <v>1090</v>
      </c>
      <c r="B342" s="53" t="s">
        <v>1091</v>
      </c>
      <c r="C342" s="97" t="s">
        <v>2331</v>
      </c>
      <c r="D342" s="54" t="s">
        <v>435</v>
      </c>
      <c r="E342" s="48">
        <v>150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150</v>
      </c>
      <c r="T342" s="50">
        <f>10</f>
        <v>10</v>
      </c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10</v>
      </c>
      <c r="AL342" s="50">
        <f t="shared" si="23"/>
        <v>140</v>
      </c>
      <c r="AM342" s="56" t="s">
        <v>1787</v>
      </c>
    </row>
    <row r="343" spans="1:39" x14ac:dyDescent="0.25">
      <c r="A343" s="52" t="s">
        <v>1092</v>
      </c>
      <c r="B343" s="53" t="s">
        <v>1093</v>
      </c>
      <c r="C343" s="56" t="s">
        <v>2332</v>
      </c>
      <c r="D343" s="54" t="s">
        <v>435</v>
      </c>
      <c r="E343" s="48">
        <v>5122.5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5122.5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5122.5</v>
      </c>
      <c r="AM343" s="56" t="s">
        <v>1787</v>
      </c>
    </row>
    <row r="344" spans="1:39" x14ac:dyDescent="0.25">
      <c r="A344" s="52" t="s">
        <v>1094</v>
      </c>
      <c r="B344" s="53" t="s">
        <v>1095</v>
      </c>
      <c r="C344" s="56" t="s">
        <v>2333</v>
      </c>
      <c r="D344" s="54" t="s">
        <v>435</v>
      </c>
      <c r="E344" s="48">
        <v>5448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5448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5448</v>
      </c>
      <c r="AM344" s="56" t="s">
        <v>1787</v>
      </c>
    </row>
    <row r="345" spans="1:39" x14ac:dyDescent="0.25">
      <c r="A345" s="52" t="s">
        <v>1096</v>
      </c>
      <c r="B345" s="53" t="s">
        <v>1097</v>
      </c>
      <c r="C345" s="56" t="s">
        <v>2333</v>
      </c>
      <c r="D345" s="54" t="s">
        <v>435</v>
      </c>
      <c r="E345" s="48">
        <v>2630.5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2630.5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2630.5</v>
      </c>
      <c r="AM345" s="56" t="s">
        <v>1787</v>
      </c>
    </row>
    <row r="346" spans="1:39" x14ac:dyDescent="0.25">
      <c r="A346" s="52" t="s">
        <v>1098</v>
      </c>
      <c r="B346" s="53" t="s">
        <v>1099</v>
      </c>
      <c r="C346" s="97" t="s">
        <v>2331</v>
      </c>
      <c r="D346" s="54" t="s">
        <v>435</v>
      </c>
      <c r="E346" s="48">
        <v>500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500</v>
      </c>
      <c r="T346" s="50"/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0</v>
      </c>
      <c r="AL346" s="50">
        <f t="shared" si="23"/>
        <v>500</v>
      </c>
      <c r="AM346" s="56" t="s">
        <v>1787</v>
      </c>
    </row>
    <row r="347" spans="1:39" x14ac:dyDescent="0.25">
      <c r="A347" s="52" t="s">
        <v>1100</v>
      </c>
      <c r="B347" s="53" t="s">
        <v>1101</v>
      </c>
      <c r="C347" s="56"/>
      <c r="D347" s="54" t="s">
        <v>435</v>
      </c>
      <c r="E347" s="48">
        <v>850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850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850</v>
      </c>
      <c r="AM347" s="56" t="s">
        <v>1787</v>
      </c>
    </row>
    <row r="348" spans="1:39" x14ac:dyDescent="0.25">
      <c r="A348" s="52" t="s">
        <v>1102</v>
      </c>
      <c r="B348" s="53" t="s">
        <v>1103</v>
      </c>
      <c r="C348" s="56" t="s">
        <v>2333</v>
      </c>
      <c r="D348" s="54" t="s">
        <v>435</v>
      </c>
      <c r="E348" s="48">
        <v>402.25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402.25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402.25</v>
      </c>
      <c r="AM348" s="56" t="s">
        <v>1787</v>
      </c>
    </row>
    <row r="349" spans="1:39" x14ac:dyDescent="0.25">
      <c r="A349" s="52" t="s">
        <v>1104</v>
      </c>
      <c r="B349" s="53" t="s">
        <v>1105</v>
      </c>
      <c r="C349" s="56" t="s">
        <v>2334</v>
      </c>
      <c r="D349" s="54" t="s">
        <v>435</v>
      </c>
      <c r="E349" s="48">
        <v>361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361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361</v>
      </c>
      <c r="AM349" s="56" t="s">
        <v>1787</v>
      </c>
    </row>
    <row r="350" spans="1:39" x14ac:dyDescent="0.25">
      <c r="A350" s="52" t="s">
        <v>1106</v>
      </c>
      <c r="B350" s="53" t="s">
        <v>1973</v>
      </c>
      <c r="C350" s="85" t="s">
        <v>2335</v>
      </c>
      <c r="D350" s="54" t="s">
        <v>435</v>
      </c>
      <c r="E350" s="48">
        <v>50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</v>
      </c>
      <c r="T350" s="50">
        <f>10</f>
        <v>10</v>
      </c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10</v>
      </c>
      <c r="AL350" s="50">
        <f t="shared" si="23"/>
        <v>40</v>
      </c>
      <c r="AM350" s="56" t="s">
        <v>1787</v>
      </c>
    </row>
    <row r="351" spans="1:39" x14ac:dyDescent="0.25">
      <c r="A351" s="52" t="s">
        <v>1107</v>
      </c>
      <c r="B351" s="53" t="s">
        <v>1108</v>
      </c>
      <c r="C351" s="85" t="s">
        <v>2335</v>
      </c>
      <c r="D351" s="54" t="s">
        <v>435</v>
      </c>
      <c r="E351" s="48">
        <v>25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25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v>0</v>
      </c>
      <c r="AL351" s="50">
        <f t="shared" si="23"/>
        <v>25</v>
      </c>
      <c r="AM351" s="56" t="s">
        <v>1787</v>
      </c>
    </row>
    <row r="352" spans="1:39" x14ac:dyDescent="0.25">
      <c r="A352" s="52" t="s">
        <v>1109</v>
      </c>
      <c r="B352" s="53" t="s">
        <v>1110</v>
      </c>
      <c r="C352" s="62" t="s">
        <v>2336</v>
      </c>
      <c r="D352" s="54" t="s">
        <v>435</v>
      </c>
      <c r="E352" s="48">
        <v>500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500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v>500</v>
      </c>
      <c r="AL352" s="50">
        <f t="shared" si="23"/>
        <v>0</v>
      </c>
      <c r="AM352" s="56" t="s">
        <v>1787</v>
      </c>
    </row>
    <row r="353" spans="1:39" x14ac:dyDescent="0.25">
      <c r="A353" s="161" t="s">
        <v>1111</v>
      </c>
      <c r="B353" s="162"/>
      <c r="C353" s="163"/>
      <c r="D353" s="47"/>
      <c r="E353" s="48">
        <v>0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0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ref="AK353:AK416" si="26">SUM(T353:AJ353)</f>
        <v>0</v>
      </c>
      <c r="AL353" s="50">
        <f t="shared" si="23"/>
        <v>0</v>
      </c>
      <c r="AM353" s="56"/>
    </row>
    <row r="354" spans="1:39" x14ac:dyDescent="0.25">
      <c r="A354" s="52" t="s">
        <v>1112</v>
      </c>
      <c r="B354" s="53" t="s">
        <v>1113</v>
      </c>
      <c r="C354" s="56" t="s">
        <v>2337</v>
      </c>
      <c r="D354" s="54" t="s">
        <v>468</v>
      </c>
      <c r="E354" s="48">
        <v>31.085600000000003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31.085600000000003</v>
      </c>
      <c r="T354" s="50"/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6"/>
        <v>0</v>
      </c>
      <c r="AL354" s="50">
        <f t="shared" si="23"/>
        <v>31.085600000000003</v>
      </c>
      <c r="AM354" s="56" t="s">
        <v>1789</v>
      </c>
    </row>
    <row r="355" spans="1:39" x14ac:dyDescent="0.25">
      <c r="A355" s="52" t="s">
        <v>1114</v>
      </c>
      <c r="B355" s="53" t="s">
        <v>1115</v>
      </c>
      <c r="C355" s="37"/>
      <c r="D355" s="54" t="s">
        <v>447</v>
      </c>
      <c r="E355" s="48">
        <v>0.8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0.8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f t="shared" si="26"/>
        <v>0</v>
      </c>
      <c r="AL355" s="50">
        <f t="shared" si="23"/>
        <v>0.8</v>
      </c>
      <c r="AM355" s="56" t="s">
        <v>1789</v>
      </c>
    </row>
    <row r="356" spans="1:39" x14ac:dyDescent="0.25">
      <c r="A356" s="52" t="s">
        <v>1116</v>
      </c>
      <c r="B356" s="53" t="s">
        <v>1117</v>
      </c>
      <c r="C356" s="62" t="s">
        <v>2338</v>
      </c>
      <c r="D356" s="54" t="s">
        <v>435</v>
      </c>
      <c r="E356" s="48">
        <v>155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155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f t="shared" si="26"/>
        <v>0</v>
      </c>
      <c r="AL356" s="50">
        <f t="shared" si="23"/>
        <v>155</v>
      </c>
      <c r="AM356" s="56" t="s">
        <v>1787</v>
      </c>
    </row>
    <row r="357" spans="1:39" x14ac:dyDescent="0.25">
      <c r="A357" s="52" t="s">
        <v>1118</v>
      </c>
      <c r="B357" s="53" t="s">
        <v>1119</v>
      </c>
      <c r="C357" s="56" t="s">
        <v>2339</v>
      </c>
      <c r="D357" s="54" t="s">
        <v>468</v>
      </c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si="26"/>
        <v>0</v>
      </c>
      <c r="AL357" s="50">
        <f t="shared" si="23"/>
        <v>0</v>
      </c>
      <c r="AM357" s="56" t="s">
        <v>1787</v>
      </c>
    </row>
    <row r="358" spans="1:39" x14ac:dyDescent="0.25">
      <c r="A358" s="52" t="s">
        <v>1120</v>
      </c>
      <c r="B358" s="53" t="s">
        <v>1121</v>
      </c>
      <c r="C358" s="56"/>
      <c r="D358" s="54" t="s">
        <v>468</v>
      </c>
      <c r="E358" s="48">
        <v>50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50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50</v>
      </c>
      <c r="AM358" s="56" t="s">
        <v>1787</v>
      </c>
    </row>
    <row r="359" spans="1:39" x14ac:dyDescent="0.25">
      <c r="A359" s="52" t="s">
        <v>1122</v>
      </c>
      <c r="B359" s="53" t="s">
        <v>1123</v>
      </c>
      <c r="C359" s="56" t="s">
        <v>2340</v>
      </c>
      <c r="D359" s="54" t="s">
        <v>468</v>
      </c>
      <c r="E359" s="48">
        <v>1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1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1</v>
      </c>
      <c r="AM359" s="56" t="s">
        <v>1789</v>
      </c>
    </row>
    <row r="360" spans="1:39" x14ac:dyDescent="0.25">
      <c r="A360" s="52" t="s">
        <v>1124</v>
      </c>
      <c r="B360" s="53" t="s">
        <v>1125</v>
      </c>
      <c r="C360" s="57" t="s">
        <v>2341</v>
      </c>
      <c r="D360" s="54" t="s">
        <v>468</v>
      </c>
      <c r="E360" s="48">
        <v>0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0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0</v>
      </c>
      <c r="AM360" s="56" t="s">
        <v>1787</v>
      </c>
    </row>
    <row r="361" spans="1:39" x14ac:dyDescent="0.25">
      <c r="A361" s="52" t="s">
        <v>1126</v>
      </c>
      <c r="B361" s="53" t="s">
        <v>1127</v>
      </c>
      <c r="C361" s="37" t="s">
        <v>1128</v>
      </c>
      <c r="D361" s="54" t="s">
        <v>447</v>
      </c>
      <c r="E361" s="48">
        <v>0.90000000000000013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0.90000000000000013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0.90000000000000013</v>
      </c>
      <c r="AM361" s="56" t="s">
        <v>1789</v>
      </c>
    </row>
    <row r="362" spans="1:39" x14ac:dyDescent="0.25">
      <c r="A362" s="52" t="s">
        <v>1129</v>
      </c>
      <c r="B362" s="53" t="s">
        <v>1130</v>
      </c>
      <c r="C362" s="57" t="s">
        <v>2342</v>
      </c>
      <c r="D362" s="54" t="s">
        <v>468</v>
      </c>
      <c r="E362" s="48">
        <v>4.75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4.75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4.75</v>
      </c>
      <c r="AM362" s="56" t="s">
        <v>1789</v>
      </c>
    </row>
    <row r="363" spans="1:39" x14ac:dyDescent="0.25">
      <c r="A363" s="52" t="s">
        <v>1131</v>
      </c>
      <c r="B363" s="53" t="s">
        <v>1132</v>
      </c>
      <c r="C363" s="62" t="s">
        <v>2343</v>
      </c>
      <c r="D363" s="54"/>
      <c r="E363" s="48">
        <v>0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0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0</v>
      </c>
      <c r="AM363" s="56" t="s">
        <v>1789</v>
      </c>
    </row>
    <row r="364" spans="1:39" x14ac:dyDescent="0.25">
      <c r="A364" s="52" t="s">
        <v>1133</v>
      </c>
      <c r="B364" s="53" t="s">
        <v>1134</v>
      </c>
      <c r="C364" s="57" t="s">
        <v>2344</v>
      </c>
      <c r="D364" s="54" t="s">
        <v>477</v>
      </c>
      <c r="E364" s="48">
        <v>100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100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100</v>
      </c>
      <c r="AM364" s="56" t="s">
        <v>1796</v>
      </c>
    </row>
    <row r="365" spans="1:39" x14ac:dyDescent="0.25">
      <c r="A365" s="52" t="s">
        <v>1884</v>
      </c>
      <c r="B365" s="53" t="s">
        <v>1885</v>
      </c>
      <c r="C365" s="62" t="s">
        <v>2345</v>
      </c>
      <c r="D365" s="54" t="s">
        <v>904</v>
      </c>
      <c r="E365" s="48">
        <v>0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ref="AL365:AL428" si="27">S365-AK365</f>
        <v>0</v>
      </c>
      <c r="AM365" s="56" t="s">
        <v>1787</v>
      </c>
    </row>
    <row r="366" spans="1:39" x14ac:dyDescent="0.25">
      <c r="A366" s="161" t="s">
        <v>1135</v>
      </c>
      <c r="B366" s="162"/>
      <c r="C366" s="163"/>
      <c r="D366" s="47"/>
      <c r="E366" s="48">
        <v>0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0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f t="shared" si="27"/>
        <v>0</v>
      </c>
      <c r="AM366" s="56"/>
    </row>
    <row r="367" spans="1:39" x14ac:dyDescent="0.25">
      <c r="A367" s="52" t="s">
        <v>1136</v>
      </c>
      <c r="B367" s="53" t="s">
        <v>1137</v>
      </c>
      <c r="C367" s="37" t="s">
        <v>2346</v>
      </c>
      <c r="D367" s="54" t="s">
        <v>432</v>
      </c>
      <c r="E367" s="48">
        <v>48.701999999999998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48.701999999999998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v>25</v>
      </c>
      <c r="AL367" s="50">
        <f t="shared" si="27"/>
        <v>23.701999999999998</v>
      </c>
      <c r="AM367" s="56" t="s">
        <v>1789</v>
      </c>
    </row>
    <row r="368" spans="1:39" x14ac:dyDescent="0.25">
      <c r="A368" s="52" t="s">
        <v>1138</v>
      </c>
      <c r="B368" s="53" t="s">
        <v>1139</v>
      </c>
      <c r="C368" s="57" t="s">
        <v>2347</v>
      </c>
      <c r="D368" s="54" t="s">
        <v>435</v>
      </c>
      <c r="E368" s="48">
        <v>1027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1027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7"/>
        <v>1027</v>
      </c>
      <c r="AM368" s="56" t="s">
        <v>1787</v>
      </c>
    </row>
    <row r="369" spans="1:39" x14ac:dyDescent="0.25">
      <c r="A369" s="52" t="s">
        <v>1140</v>
      </c>
      <c r="B369" s="53" t="s">
        <v>1141</v>
      </c>
      <c r="C369" s="62" t="s">
        <v>2348</v>
      </c>
      <c r="D369" s="54" t="s">
        <v>435</v>
      </c>
      <c r="E369" s="48">
        <v>500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500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si="27"/>
        <v>500</v>
      </c>
      <c r="AM369" s="56" t="s">
        <v>1787</v>
      </c>
    </row>
    <row r="370" spans="1:39" x14ac:dyDescent="0.25">
      <c r="A370" s="52" t="s">
        <v>1142</v>
      </c>
      <c r="B370" s="53" t="s">
        <v>1143</v>
      </c>
      <c r="C370" s="57" t="s">
        <v>2349</v>
      </c>
      <c r="D370" s="54" t="s">
        <v>435</v>
      </c>
      <c r="E370" s="48">
        <v>0.9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0.9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0.9</v>
      </c>
      <c r="AM370" s="56" t="s">
        <v>1789</v>
      </c>
    </row>
    <row r="371" spans="1:39" x14ac:dyDescent="0.25">
      <c r="A371" s="52" t="s">
        <v>1142</v>
      </c>
      <c r="B371" s="53" t="s">
        <v>1143</v>
      </c>
      <c r="C371" s="62" t="s">
        <v>2349</v>
      </c>
      <c r="D371" s="54" t="s">
        <v>435</v>
      </c>
      <c r="E371" s="48">
        <v>2478.8000000000002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2478.8000000000002</v>
      </c>
      <c r="T371" s="50"/>
      <c r="U371" s="50"/>
      <c r="V371" s="63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f t="shared" si="26"/>
        <v>0</v>
      </c>
      <c r="AL371" s="50">
        <f t="shared" si="27"/>
        <v>2478.8000000000002</v>
      </c>
      <c r="AM371" s="56" t="s">
        <v>1787</v>
      </c>
    </row>
    <row r="372" spans="1:39" x14ac:dyDescent="0.25">
      <c r="A372" s="52" t="s">
        <v>1144</v>
      </c>
      <c r="B372" s="53" t="s">
        <v>1145</v>
      </c>
      <c r="C372" s="37" t="s">
        <v>1146</v>
      </c>
      <c r="D372" s="54" t="s">
        <v>581</v>
      </c>
      <c r="E372" s="48">
        <v>24.799999999999997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24.799999999999997</v>
      </c>
      <c r="T372" s="50">
        <f>1</f>
        <v>1</v>
      </c>
      <c r="U372" s="98"/>
      <c r="V372" s="50"/>
      <c r="W372" s="50">
        <f>1</f>
        <v>1</v>
      </c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v>5</v>
      </c>
      <c r="AL372" s="50">
        <f t="shared" si="27"/>
        <v>19.799999999999997</v>
      </c>
      <c r="AM372" s="56" t="s">
        <v>1789</v>
      </c>
    </row>
    <row r="373" spans="1:39" x14ac:dyDescent="0.25">
      <c r="A373" s="52" t="s">
        <v>1147</v>
      </c>
      <c r="B373" s="53" t="s">
        <v>1217</v>
      </c>
      <c r="C373" s="57" t="s">
        <v>2350</v>
      </c>
      <c r="D373" s="54" t="s">
        <v>435</v>
      </c>
      <c r="E373" s="48">
        <v>50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</v>
      </c>
      <c r="AM373" s="56" t="s">
        <v>1787</v>
      </c>
    </row>
    <row r="374" spans="1:39" x14ac:dyDescent="0.25">
      <c r="A374" s="52" t="s">
        <v>1148</v>
      </c>
      <c r="B374" s="53" t="s">
        <v>1149</v>
      </c>
      <c r="C374" s="62" t="s">
        <v>2351</v>
      </c>
      <c r="D374" s="54" t="s">
        <v>432</v>
      </c>
      <c r="E374" s="48">
        <v>4.1029999999999998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4.1029999999999998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4.1029999999999998</v>
      </c>
      <c r="AM374" s="56" t="s">
        <v>1789</v>
      </c>
    </row>
    <row r="375" spans="1:39" x14ac:dyDescent="0.25">
      <c r="A375" s="52" t="s">
        <v>1150</v>
      </c>
      <c r="B375" s="53" t="s">
        <v>1151</v>
      </c>
      <c r="C375" s="57" t="s">
        <v>2352</v>
      </c>
      <c r="D375" s="54" t="s">
        <v>581</v>
      </c>
      <c r="E375" s="48">
        <v>25.229999999999997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25.229999999999997</v>
      </c>
      <c r="T375" s="50"/>
      <c r="U375" s="50"/>
      <c r="V375" s="51"/>
      <c r="W375" s="50">
        <f>1</f>
        <v>1</v>
      </c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1</v>
      </c>
      <c r="AL375" s="50">
        <f t="shared" si="27"/>
        <v>24.229999999999997</v>
      </c>
      <c r="AM375" s="56" t="s">
        <v>1789</v>
      </c>
    </row>
    <row r="376" spans="1:39" x14ac:dyDescent="0.25">
      <c r="A376" s="52" t="s">
        <v>1152</v>
      </c>
      <c r="B376" s="53" t="s">
        <v>1153</v>
      </c>
      <c r="C376" s="37" t="s">
        <v>1974</v>
      </c>
      <c r="D376" s="54" t="s">
        <v>581</v>
      </c>
      <c r="E376" s="48">
        <v>1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1</v>
      </c>
      <c r="T376" s="50"/>
      <c r="U376" s="50"/>
      <c r="V376" s="51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f t="shared" si="26"/>
        <v>0</v>
      </c>
      <c r="AL376" s="50">
        <f t="shared" si="27"/>
        <v>1</v>
      </c>
      <c r="AM376" s="56" t="s">
        <v>1789</v>
      </c>
    </row>
    <row r="377" spans="1:39" x14ac:dyDescent="0.25">
      <c r="A377" s="52" t="s">
        <v>1154</v>
      </c>
      <c r="B377" s="53" t="s">
        <v>1155</v>
      </c>
      <c r="C377" s="57" t="s">
        <v>2353</v>
      </c>
      <c r="D377" s="54" t="s">
        <v>447</v>
      </c>
      <c r="E377" s="48">
        <v>7.4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7.4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7.4</v>
      </c>
      <c r="AM377" s="56" t="s">
        <v>1789</v>
      </c>
    </row>
    <row r="378" spans="1:39" x14ac:dyDescent="0.25">
      <c r="A378" s="52" t="s">
        <v>1156</v>
      </c>
      <c r="B378" s="53" t="s">
        <v>1157</v>
      </c>
      <c r="C378" s="62" t="s">
        <v>2354</v>
      </c>
      <c r="D378" s="54" t="s">
        <v>435</v>
      </c>
      <c r="E378" s="48">
        <v>1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1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f t="shared" si="26"/>
        <v>0</v>
      </c>
      <c r="AL378" s="50">
        <f t="shared" si="27"/>
        <v>1</v>
      </c>
      <c r="AM378" s="56" t="s">
        <v>1789</v>
      </c>
    </row>
    <row r="379" spans="1:39" x14ac:dyDescent="0.25">
      <c r="A379" s="52" t="s">
        <v>1158</v>
      </c>
      <c r="B379" s="53" t="s">
        <v>1159</v>
      </c>
      <c r="C379" s="37" t="s">
        <v>1160</v>
      </c>
      <c r="D379" s="54" t="s">
        <v>581</v>
      </c>
      <c r="E379" s="48">
        <v>3300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3300</v>
      </c>
      <c r="T379" s="50"/>
      <c r="U379" s="50"/>
      <c r="V379" s="51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0</v>
      </c>
      <c r="AL379" s="50">
        <f t="shared" si="27"/>
        <v>3300</v>
      </c>
      <c r="AM379" s="56" t="s">
        <v>1787</v>
      </c>
    </row>
    <row r="380" spans="1:39" x14ac:dyDescent="0.25">
      <c r="A380" s="52" t="s">
        <v>1161</v>
      </c>
      <c r="B380" s="53" t="s">
        <v>1162</v>
      </c>
      <c r="C380" s="56" t="s">
        <v>2355</v>
      </c>
      <c r="D380" s="54" t="s">
        <v>435</v>
      </c>
      <c r="E380" s="48">
        <v>2994.9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2994.9</v>
      </c>
      <c r="T380" s="50">
        <f>100</f>
        <v>100</v>
      </c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100</v>
      </c>
      <c r="AL380" s="50">
        <f t="shared" si="27"/>
        <v>2894.9</v>
      </c>
      <c r="AM380" s="56" t="s">
        <v>1787</v>
      </c>
    </row>
    <row r="381" spans="1:39" x14ac:dyDescent="0.25">
      <c r="A381" s="52" t="s">
        <v>1163</v>
      </c>
      <c r="B381" s="53" t="s">
        <v>1975</v>
      </c>
      <c r="C381" s="56"/>
      <c r="D381" s="54" t="s">
        <v>435</v>
      </c>
      <c r="E381" s="48">
        <v>200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200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200</v>
      </c>
      <c r="AM381" s="56" t="s">
        <v>1787</v>
      </c>
    </row>
    <row r="382" spans="1:39" x14ac:dyDescent="0.25">
      <c r="A382" s="52" t="s">
        <v>1164</v>
      </c>
      <c r="B382" s="53" t="s">
        <v>1165</v>
      </c>
      <c r="C382" s="57" t="s">
        <v>2356</v>
      </c>
      <c r="D382" s="54" t="s">
        <v>435</v>
      </c>
      <c r="E382" s="48">
        <v>1450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1450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1450</v>
      </c>
      <c r="AM382" s="56" t="s">
        <v>1787</v>
      </c>
    </row>
    <row r="383" spans="1:39" x14ac:dyDescent="0.25">
      <c r="A383" s="52" t="s">
        <v>1166</v>
      </c>
      <c r="B383" s="53" t="s">
        <v>1167</v>
      </c>
      <c r="C383" s="62" t="s">
        <v>2357</v>
      </c>
      <c r="D383" s="54" t="s">
        <v>581</v>
      </c>
      <c r="E383" s="48">
        <v>7.1641999999999975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>
        <f>3</f>
        <v>3</v>
      </c>
      <c r="S383" s="50">
        <f t="shared" si="24"/>
        <v>10.164199999999997</v>
      </c>
      <c r="T383" s="50">
        <f>1</f>
        <v>1</v>
      </c>
      <c r="U383" s="50"/>
      <c r="V383" s="51"/>
      <c r="W383" s="50">
        <f>1</f>
        <v>1</v>
      </c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v>3.2</v>
      </c>
      <c r="AL383" s="50">
        <f t="shared" si="27"/>
        <v>6.9641999999999973</v>
      </c>
      <c r="AM383" s="56" t="s">
        <v>1789</v>
      </c>
    </row>
    <row r="384" spans="1:39" x14ac:dyDescent="0.25">
      <c r="A384" s="52" t="s">
        <v>1168</v>
      </c>
      <c r="B384" s="53" t="s">
        <v>1169</v>
      </c>
      <c r="C384" s="57" t="s">
        <v>2358</v>
      </c>
      <c r="D384" s="54" t="s">
        <v>581</v>
      </c>
      <c r="E384" s="48">
        <v>88.5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88.5</v>
      </c>
      <c r="T384" s="50"/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v>0.1</v>
      </c>
      <c r="AL384" s="50">
        <f t="shared" si="27"/>
        <v>88.4</v>
      </c>
      <c r="AM384" s="56" t="s">
        <v>1789</v>
      </c>
    </row>
    <row r="385" spans="1:39" x14ac:dyDescent="0.25">
      <c r="A385" s="52" t="s">
        <v>1170</v>
      </c>
      <c r="B385" s="53" t="s">
        <v>1171</v>
      </c>
      <c r="C385" s="62" t="s">
        <v>2359</v>
      </c>
      <c r="D385" s="54" t="s">
        <v>435</v>
      </c>
      <c r="E385" s="48">
        <v>4100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4100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4100</v>
      </c>
      <c r="AM385" s="56" t="s">
        <v>1787</v>
      </c>
    </row>
    <row r="386" spans="1:39" x14ac:dyDescent="0.25">
      <c r="A386" s="52" t="s">
        <v>1172</v>
      </c>
      <c r="B386" s="53" t="s">
        <v>1173</v>
      </c>
      <c r="C386" s="57" t="s">
        <v>2360</v>
      </c>
      <c r="D386" s="54" t="s">
        <v>435</v>
      </c>
      <c r="E386" s="48">
        <v>600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600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600</v>
      </c>
      <c r="AM386" s="56" t="s">
        <v>1787</v>
      </c>
    </row>
    <row r="387" spans="1:39" x14ac:dyDescent="0.25">
      <c r="A387" s="52" t="s">
        <v>1174</v>
      </c>
      <c r="B387" s="53" t="s">
        <v>1175</v>
      </c>
      <c r="C387" s="62" t="s">
        <v>2361</v>
      </c>
      <c r="D387" s="54" t="s">
        <v>581</v>
      </c>
      <c r="E387" s="48">
        <v>1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>
        <f t="shared" si="24"/>
        <v>1</v>
      </c>
      <c r="T387" s="50"/>
      <c r="U387" s="50"/>
      <c r="V387" s="51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f t="shared" si="26"/>
        <v>0</v>
      </c>
      <c r="AL387" s="50">
        <f t="shared" si="27"/>
        <v>1</v>
      </c>
      <c r="AM387" s="56" t="s">
        <v>1789</v>
      </c>
    </row>
    <row r="388" spans="1:39" x14ac:dyDescent="0.25">
      <c r="A388" s="52" t="s">
        <v>1176</v>
      </c>
      <c r="B388" s="53" t="s">
        <v>1177</v>
      </c>
      <c r="C388" s="57" t="s">
        <v>2362</v>
      </c>
      <c r="D388" s="54" t="s">
        <v>435</v>
      </c>
      <c r="E388" s="48">
        <v>5946.4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5946.4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f t="shared" si="26"/>
        <v>0</v>
      </c>
      <c r="AL388" s="50">
        <f t="shared" si="27"/>
        <v>5946.4</v>
      </c>
      <c r="AM388" s="56" t="s">
        <v>1787</v>
      </c>
    </row>
    <row r="389" spans="1:39" x14ac:dyDescent="0.25">
      <c r="A389" s="52" t="s">
        <v>1178</v>
      </c>
      <c r="B389" s="53" t="s">
        <v>1179</v>
      </c>
      <c r="C389" s="56" t="s">
        <v>2363</v>
      </c>
      <c r="D389" s="54" t="s">
        <v>435</v>
      </c>
      <c r="E389" s="48">
        <v>450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450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450</v>
      </c>
      <c r="AM389" s="56" t="s">
        <v>1787</v>
      </c>
    </row>
    <row r="390" spans="1:39" x14ac:dyDescent="0.25">
      <c r="A390" s="52" t="s">
        <v>1180</v>
      </c>
      <c r="B390" s="53" t="s">
        <v>1181</v>
      </c>
      <c r="C390" s="57" t="s">
        <v>2364</v>
      </c>
      <c r="D390" s="54" t="s">
        <v>435</v>
      </c>
      <c r="E390" s="48">
        <v>90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ref="S390:S415" si="28">SUM(E390:R390)</f>
        <v>90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90</v>
      </c>
      <c r="AM390" s="56" t="s">
        <v>1787</v>
      </c>
    </row>
    <row r="391" spans="1:39" x14ac:dyDescent="0.25">
      <c r="A391" s="52" t="s">
        <v>1182</v>
      </c>
      <c r="B391" s="53" t="s">
        <v>1183</v>
      </c>
      <c r="C391" s="62" t="s">
        <v>2357</v>
      </c>
      <c r="D391" s="54" t="s">
        <v>581</v>
      </c>
      <c r="E391" s="48">
        <v>5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8"/>
        <v>5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5</v>
      </c>
      <c r="AM391" s="56" t="s">
        <v>1789</v>
      </c>
    </row>
    <row r="392" spans="1:39" x14ac:dyDescent="0.25">
      <c r="A392" s="52" t="s">
        <v>1184</v>
      </c>
      <c r="B392" s="53" t="s">
        <v>1185</v>
      </c>
      <c r="C392" s="57" t="s">
        <v>2365</v>
      </c>
      <c r="D392" s="54" t="s">
        <v>435</v>
      </c>
      <c r="E392" s="48">
        <v>1200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8"/>
        <v>1200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1200</v>
      </c>
      <c r="AM392" s="56" t="s">
        <v>1787</v>
      </c>
    </row>
    <row r="393" spans="1:39" x14ac:dyDescent="0.25">
      <c r="A393" s="52" t="s">
        <v>1186</v>
      </c>
      <c r="B393" s="53" t="s">
        <v>1187</v>
      </c>
      <c r="C393" s="62" t="s">
        <v>2366</v>
      </c>
      <c r="D393" s="54" t="s">
        <v>435</v>
      </c>
      <c r="E393" s="48">
        <v>205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8"/>
        <v>205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205</v>
      </c>
      <c r="AM393" s="56" t="s">
        <v>1787</v>
      </c>
    </row>
    <row r="394" spans="1:39" x14ac:dyDescent="0.25">
      <c r="A394" s="52" t="s">
        <v>1188</v>
      </c>
      <c r="B394" s="53" t="s">
        <v>1189</v>
      </c>
      <c r="C394" s="37" t="s">
        <v>2191</v>
      </c>
      <c r="D394" s="54" t="s">
        <v>581</v>
      </c>
      <c r="E394" s="48">
        <v>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si="28"/>
        <v>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0</v>
      </c>
      <c r="AM394" s="56"/>
    </row>
    <row r="395" spans="1:39" x14ac:dyDescent="0.25">
      <c r="A395" s="52" t="s">
        <v>1190</v>
      </c>
      <c r="B395" s="53" t="s">
        <v>1191</v>
      </c>
      <c r="C395" s="37" t="s">
        <v>2367</v>
      </c>
      <c r="D395" s="54" t="s">
        <v>447</v>
      </c>
      <c r="E395" s="48">
        <v>2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2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2</v>
      </c>
      <c r="AM395" s="56" t="s">
        <v>1789</v>
      </c>
    </row>
    <row r="396" spans="1:39" x14ac:dyDescent="0.25">
      <c r="A396" s="52" t="s">
        <v>1192</v>
      </c>
      <c r="B396" s="53" t="s">
        <v>1193</v>
      </c>
      <c r="C396" s="37" t="s">
        <v>2368</v>
      </c>
      <c r="D396" s="54" t="s">
        <v>581</v>
      </c>
      <c r="E396" s="48">
        <v>25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25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25</v>
      </c>
      <c r="AM396" s="56" t="s">
        <v>1787</v>
      </c>
    </row>
    <row r="397" spans="1:39" x14ac:dyDescent="0.25">
      <c r="A397" s="75" t="s">
        <v>1194</v>
      </c>
      <c r="B397" s="53" t="s">
        <v>1195</v>
      </c>
      <c r="C397" s="62" t="s">
        <v>2369</v>
      </c>
      <c r="D397" s="54" t="s">
        <v>435</v>
      </c>
      <c r="E397" s="48">
        <v>1000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1000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1000</v>
      </c>
      <c r="AM397" s="56" t="s">
        <v>1787</v>
      </c>
    </row>
    <row r="398" spans="1:39" x14ac:dyDescent="0.25">
      <c r="A398" s="52" t="s">
        <v>1196</v>
      </c>
      <c r="B398" s="53" t="s">
        <v>1197</v>
      </c>
      <c r="C398" s="57" t="s">
        <v>2370</v>
      </c>
      <c r="D398" s="54" t="s">
        <v>581</v>
      </c>
      <c r="E398" s="48">
        <v>250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250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250</v>
      </c>
      <c r="AM398" s="56" t="s">
        <v>1787</v>
      </c>
    </row>
    <row r="399" spans="1:39" ht="15.75" x14ac:dyDescent="0.25">
      <c r="A399" s="52" t="s">
        <v>1198</v>
      </c>
      <c r="B399" s="53" t="s">
        <v>2371</v>
      </c>
      <c r="C399" s="37" t="s">
        <v>2372</v>
      </c>
      <c r="D399" s="54" t="s">
        <v>581</v>
      </c>
      <c r="E399" s="48">
        <v>0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0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0</v>
      </c>
      <c r="AM399" s="56" t="s">
        <v>1788</v>
      </c>
    </row>
    <row r="400" spans="1:39" x14ac:dyDescent="0.25">
      <c r="A400" s="52" t="s">
        <v>1199</v>
      </c>
      <c r="B400" s="53" t="s">
        <v>1200</v>
      </c>
      <c r="C400" s="57" t="s">
        <v>2373</v>
      </c>
      <c r="D400" s="54" t="s">
        <v>435</v>
      </c>
      <c r="E400" s="48">
        <v>1000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1000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1000</v>
      </c>
      <c r="AM400" s="56" t="s">
        <v>1787</v>
      </c>
    </row>
    <row r="401" spans="1:39" x14ac:dyDescent="0.25">
      <c r="A401" s="52" t="s">
        <v>1201</v>
      </c>
      <c r="B401" s="53" t="s">
        <v>1202</v>
      </c>
      <c r="C401" s="62" t="s">
        <v>2374</v>
      </c>
      <c r="D401" s="54" t="s">
        <v>468</v>
      </c>
      <c r="E401" s="48">
        <v>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0</v>
      </c>
      <c r="AM401" s="56" t="s">
        <v>1787</v>
      </c>
    </row>
    <row r="402" spans="1:39" x14ac:dyDescent="0.25">
      <c r="A402" s="52" t="s">
        <v>1203</v>
      </c>
      <c r="B402" s="53" t="s">
        <v>1981</v>
      </c>
      <c r="C402" s="57" t="s">
        <v>2375</v>
      </c>
      <c r="D402" s="54" t="s">
        <v>435</v>
      </c>
      <c r="E402" s="48">
        <v>142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142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142</v>
      </c>
      <c r="AM402" s="56" t="s">
        <v>1787</v>
      </c>
    </row>
    <row r="403" spans="1:39" x14ac:dyDescent="0.25">
      <c r="A403" s="52" t="s">
        <v>1204</v>
      </c>
      <c r="B403" s="53" t="s">
        <v>1205</v>
      </c>
      <c r="C403" s="62" t="s">
        <v>2376</v>
      </c>
      <c r="D403" s="54" t="s">
        <v>435</v>
      </c>
      <c r="E403" s="48">
        <v>200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200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200</v>
      </c>
      <c r="AM403" s="56" t="s">
        <v>1787</v>
      </c>
    </row>
    <row r="404" spans="1:39" x14ac:dyDescent="0.25">
      <c r="A404" s="52" t="s">
        <v>1206</v>
      </c>
      <c r="B404" s="53" t="s">
        <v>1207</v>
      </c>
      <c r="C404" s="57" t="s">
        <v>2377</v>
      </c>
      <c r="D404" s="54" t="s">
        <v>435</v>
      </c>
      <c r="E404" s="48">
        <v>250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250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250</v>
      </c>
      <c r="AM404" s="157" t="s">
        <v>1787</v>
      </c>
    </row>
    <row r="405" spans="1:39" x14ac:dyDescent="0.25">
      <c r="A405" s="52" t="s">
        <v>1208</v>
      </c>
      <c r="B405" s="53" t="s">
        <v>1209</v>
      </c>
      <c r="C405" s="62" t="s">
        <v>2378</v>
      </c>
      <c r="D405" s="54" t="s">
        <v>435</v>
      </c>
      <c r="E405" s="48">
        <v>1000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1000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1000</v>
      </c>
      <c r="AM405" s="56" t="s">
        <v>1787</v>
      </c>
    </row>
    <row r="406" spans="1:39" x14ac:dyDescent="0.25">
      <c r="A406" s="52" t="s">
        <v>1210</v>
      </c>
      <c r="B406" s="53" t="s">
        <v>1211</v>
      </c>
      <c r="C406" s="57" t="s">
        <v>2379</v>
      </c>
      <c r="D406" s="54" t="s">
        <v>435</v>
      </c>
      <c r="E406" s="48">
        <v>10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10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v>3</v>
      </c>
      <c r="AL406" s="50">
        <f t="shared" si="27"/>
        <v>7</v>
      </c>
      <c r="AM406" s="56" t="s">
        <v>1787</v>
      </c>
    </row>
    <row r="407" spans="1:39" x14ac:dyDescent="0.25">
      <c r="A407" s="52" t="s">
        <v>1212</v>
      </c>
      <c r="B407" s="53" t="s">
        <v>1213</v>
      </c>
      <c r="C407" s="62" t="s">
        <v>2380</v>
      </c>
      <c r="D407" s="54"/>
      <c r="E407" s="48">
        <v>100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100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100</v>
      </c>
      <c r="AM407" s="56" t="s">
        <v>1787</v>
      </c>
    </row>
    <row r="408" spans="1:39" x14ac:dyDescent="0.25">
      <c r="A408" s="52" t="s">
        <v>1214</v>
      </c>
      <c r="B408" s="53" t="s">
        <v>1215</v>
      </c>
      <c r="C408" s="57" t="s">
        <v>2381</v>
      </c>
      <c r="D408" s="54" t="s">
        <v>581</v>
      </c>
      <c r="E408" s="48">
        <v>485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485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485</v>
      </c>
      <c r="AM408" s="56" t="s">
        <v>1787</v>
      </c>
    </row>
    <row r="409" spans="1:39" x14ac:dyDescent="0.25">
      <c r="A409" s="52" t="s">
        <v>1216</v>
      </c>
      <c r="B409" s="99" t="s">
        <v>1217</v>
      </c>
      <c r="C409" s="62" t="s">
        <v>2350</v>
      </c>
      <c r="D409" s="54"/>
      <c r="E409" s="48">
        <v>37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37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37</v>
      </c>
      <c r="AM409" s="56" t="s">
        <v>1787</v>
      </c>
    </row>
    <row r="410" spans="1:39" x14ac:dyDescent="0.25">
      <c r="A410" s="52" t="s">
        <v>1218</v>
      </c>
      <c r="B410" s="100" t="s">
        <v>1219</v>
      </c>
      <c r="C410" s="57" t="s">
        <v>2382</v>
      </c>
      <c r="D410" s="54" t="s">
        <v>435</v>
      </c>
      <c r="E410" s="48">
        <v>100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100</v>
      </c>
      <c r="AL410" s="50">
        <f t="shared" si="27"/>
        <v>0</v>
      </c>
      <c r="AM410" s="56" t="s">
        <v>1787</v>
      </c>
    </row>
    <row r="411" spans="1:39" x14ac:dyDescent="0.25">
      <c r="A411" s="52" t="s">
        <v>1220</v>
      </c>
      <c r="B411" s="53" t="s">
        <v>1221</v>
      </c>
      <c r="C411" s="56"/>
      <c r="D411" s="54"/>
      <c r="E411" s="48">
        <v>1000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1000</v>
      </c>
      <c r="AM411" s="56" t="s">
        <v>1797</v>
      </c>
    </row>
    <row r="412" spans="1:39" x14ac:dyDescent="0.25">
      <c r="A412" s="52" t="s">
        <v>1222</v>
      </c>
      <c r="B412" s="101" t="s">
        <v>1223</v>
      </c>
      <c r="C412" s="56"/>
      <c r="D412" s="54" t="s">
        <v>435</v>
      </c>
      <c r="E412" s="48">
        <v>250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250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250</v>
      </c>
      <c r="AM412" s="56" t="s">
        <v>1787</v>
      </c>
    </row>
    <row r="413" spans="1:39" x14ac:dyDescent="0.25">
      <c r="A413" s="52" t="s">
        <v>1224</v>
      </c>
      <c r="B413" s="53" t="s">
        <v>2383</v>
      </c>
      <c r="C413" s="56"/>
      <c r="D413" s="54"/>
      <c r="E413" s="48">
        <v>2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2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2</v>
      </c>
      <c r="AM413" s="56"/>
    </row>
    <row r="414" spans="1:39" x14ac:dyDescent="0.25">
      <c r="A414" s="59" t="s">
        <v>1225</v>
      </c>
      <c r="B414" s="101" t="s">
        <v>1226</v>
      </c>
      <c r="C414" s="102"/>
      <c r="D414" s="142"/>
      <c r="E414" s="48">
        <v>1</v>
      </c>
      <c r="F414" s="86"/>
      <c r="G414" s="87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>
        <f t="shared" si="28"/>
        <v>1</v>
      </c>
      <c r="T414" s="88"/>
      <c r="U414" s="88"/>
      <c r="V414" s="89"/>
      <c r="W414" s="88"/>
      <c r="X414" s="88"/>
      <c r="Y414" s="88"/>
      <c r="Z414" s="88"/>
      <c r="AA414" s="88"/>
      <c r="AB414" s="88"/>
      <c r="AC414" s="88"/>
      <c r="AD414" s="88"/>
      <c r="AE414" s="88"/>
      <c r="AF414" s="88"/>
      <c r="AG414" s="88"/>
      <c r="AH414" s="88"/>
      <c r="AI414" s="88"/>
      <c r="AJ414" s="88"/>
      <c r="AK414" s="50">
        <f t="shared" si="26"/>
        <v>0</v>
      </c>
      <c r="AL414" s="50">
        <f t="shared" si="27"/>
        <v>1</v>
      </c>
      <c r="AM414" s="56" t="s">
        <v>1788</v>
      </c>
    </row>
    <row r="415" spans="1:39" x14ac:dyDescent="0.25">
      <c r="A415" s="52" t="s">
        <v>1227</v>
      </c>
      <c r="B415" s="53" t="s">
        <v>2384</v>
      </c>
      <c r="C415" s="56"/>
      <c r="D415" s="54"/>
      <c r="E415" s="48">
        <v>2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88">
        <f t="shared" si="28"/>
        <v>2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2</v>
      </c>
      <c r="AM415" s="56" t="s">
        <v>1788</v>
      </c>
    </row>
    <row r="416" spans="1:39" x14ac:dyDescent="0.25">
      <c r="A416" s="52" t="s">
        <v>1228</v>
      </c>
      <c r="B416" s="53" t="s">
        <v>1229</v>
      </c>
      <c r="C416" s="56"/>
      <c r="D416" s="54" t="s">
        <v>435</v>
      </c>
      <c r="E416" s="48">
        <v>500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>SUM(E416:R416)</f>
        <v>500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500</v>
      </c>
      <c r="AM416" s="56" t="s">
        <v>1787</v>
      </c>
    </row>
    <row r="417" spans="1:39" x14ac:dyDescent="0.25">
      <c r="A417" s="90" t="s">
        <v>1814</v>
      </c>
      <c r="B417" s="53" t="s">
        <v>1815</v>
      </c>
      <c r="C417" s="103"/>
      <c r="D417" s="143" t="s">
        <v>435</v>
      </c>
      <c r="E417" s="48">
        <v>500</v>
      </c>
      <c r="F417" s="92"/>
      <c r="G417" s="93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50">
        <f t="shared" ref="S417:S478" si="29">SUM(E417:R417)</f>
        <v>500</v>
      </c>
      <c r="T417" s="94"/>
      <c r="U417" s="94"/>
      <c r="V417" s="95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  <c r="AK417" s="50">
        <f t="shared" ref="AK417:AK478" si="30">SUM(T417:AJ417)</f>
        <v>0</v>
      </c>
      <c r="AL417" s="50">
        <f t="shared" si="27"/>
        <v>500</v>
      </c>
      <c r="AM417" s="56" t="s">
        <v>1787</v>
      </c>
    </row>
    <row r="418" spans="1:39" x14ac:dyDescent="0.25">
      <c r="A418" s="90" t="s">
        <v>1986</v>
      </c>
      <c r="B418" s="53" t="s">
        <v>1987</v>
      </c>
      <c r="C418" s="103"/>
      <c r="D418" s="54" t="s">
        <v>447</v>
      </c>
      <c r="E418" s="48">
        <v>1</v>
      </c>
      <c r="F418" s="92"/>
      <c r="G418" s="93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50">
        <f t="shared" si="29"/>
        <v>1</v>
      </c>
      <c r="T418" s="94"/>
      <c r="U418" s="94"/>
      <c r="V418" s="95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  <c r="AK418" s="50">
        <f t="shared" si="30"/>
        <v>0</v>
      </c>
      <c r="AL418" s="50">
        <f t="shared" si="27"/>
        <v>1</v>
      </c>
      <c r="AM418" s="56" t="s">
        <v>1789</v>
      </c>
    </row>
    <row r="419" spans="1:39" x14ac:dyDescent="0.25">
      <c r="A419" s="90" t="s">
        <v>1988</v>
      </c>
      <c r="B419" s="53" t="s">
        <v>1989</v>
      </c>
      <c r="C419" s="103"/>
      <c r="D419" s="54" t="s">
        <v>468</v>
      </c>
      <c r="E419" s="48">
        <v>250</v>
      </c>
      <c r="F419" s="92"/>
      <c r="G419" s="93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50">
        <f t="shared" si="29"/>
        <v>250</v>
      </c>
      <c r="T419" s="94"/>
      <c r="U419" s="94"/>
      <c r="V419" s="95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  <c r="AK419" s="50">
        <f t="shared" si="30"/>
        <v>0</v>
      </c>
      <c r="AL419" s="50">
        <f t="shared" si="27"/>
        <v>250</v>
      </c>
      <c r="AM419" s="56" t="s">
        <v>1787</v>
      </c>
    </row>
    <row r="420" spans="1:39" x14ac:dyDescent="0.25">
      <c r="A420" s="90" t="s">
        <v>1996</v>
      </c>
      <c r="B420" s="53" t="s">
        <v>1997</v>
      </c>
      <c r="C420" s="103"/>
      <c r="D420" s="54" t="s">
        <v>447</v>
      </c>
      <c r="E420" s="48">
        <v>1</v>
      </c>
      <c r="F420" s="92"/>
      <c r="G420" s="93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50">
        <f t="shared" si="29"/>
        <v>1</v>
      </c>
      <c r="T420" s="94"/>
      <c r="U420" s="94"/>
      <c r="V420" s="95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  <c r="AK420" s="50">
        <f t="shared" si="30"/>
        <v>0</v>
      </c>
      <c r="AL420" s="50">
        <f t="shared" si="27"/>
        <v>1</v>
      </c>
      <c r="AM420" s="56" t="s">
        <v>1789</v>
      </c>
    </row>
    <row r="421" spans="1:39" x14ac:dyDescent="0.25">
      <c r="A421" s="161" t="s">
        <v>1230</v>
      </c>
      <c r="B421" s="162"/>
      <c r="C421" s="163"/>
      <c r="D421" s="144"/>
      <c r="E421" s="48">
        <v>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>
        <f t="shared" si="29"/>
        <v>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94">
        <f t="shared" si="30"/>
        <v>0</v>
      </c>
      <c r="AL421" s="94">
        <f t="shared" si="27"/>
        <v>0</v>
      </c>
      <c r="AM421" s="56" t="s">
        <v>1787</v>
      </c>
    </row>
    <row r="422" spans="1:39" x14ac:dyDescent="0.25">
      <c r="A422" s="52" t="s">
        <v>1231</v>
      </c>
      <c r="B422" s="53" t="s">
        <v>1232</v>
      </c>
      <c r="C422" s="37"/>
      <c r="D422" s="54" t="s">
        <v>447</v>
      </c>
      <c r="E422" s="48">
        <v>4.9000000000000004</v>
      </c>
      <c r="F422" s="55"/>
      <c r="G422" s="37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>
        <f t="shared" si="29"/>
        <v>4.9000000000000004</v>
      </c>
      <c r="T422" s="50"/>
      <c r="U422" s="50"/>
      <c r="V422" s="51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>
        <f t="shared" si="30"/>
        <v>0</v>
      </c>
      <c r="AL422" s="50">
        <f t="shared" si="27"/>
        <v>4.9000000000000004</v>
      </c>
      <c r="AM422" s="56" t="s">
        <v>1789</v>
      </c>
    </row>
    <row r="423" spans="1:39" x14ac:dyDescent="0.25">
      <c r="A423" s="52" t="s">
        <v>1233</v>
      </c>
      <c r="B423" s="53" t="s">
        <v>1234</v>
      </c>
      <c r="C423" s="37"/>
      <c r="D423" s="54" t="s">
        <v>447</v>
      </c>
      <c r="E423" s="48">
        <v>2.8</v>
      </c>
      <c r="F423" s="55"/>
      <c r="G423" s="37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>
        <f t="shared" si="29"/>
        <v>2.8</v>
      </c>
      <c r="T423" s="50"/>
      <c r="U423" s="50"/>
      <c r="V423" s="51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>
        <f t="shared" si="30"/>
        <v>0</v>
      </c>
      <c r="AL423" s="50">
        <f t="shared" si="27"/>
        <v>2.8</v>
      </c>
      <c r="AM423" s="56" t="s">
        <v>1789</v>
      </c>
    </row>
    <row r="424" spans="1:39" x14ac:dyDescent="0.25">
      <c r="A424" s="52" t="s">
        <v>1235</v>
      </c>
      <c r="B424" s="53" t="s">
        <v>1236</v>
      </c>
      <c r="C424" s="37"/>
      <c r="D424" s="54" t="s">
        <v>447</v>
      </c>
      <c r="E424" s="48">
        <v>0</v>
      </c>
      <c r="F424" s="55"/>
      <c r="G424" s="37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>
        <f t="shared" si="29"/>
        <v>0</v>
      </c>
      <c r="T424" s="50"/>
      <c r="U424" s="50"/>
      <c r="V424" s="51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>
        <f t="shared" si="30"/>
        <v>0</v>
      </c>
      <c r="AL424" s="50">
        <f t="shared" si="27"/>
        <v>0</v>
      </c>
      <c r="AM424" s="56" t="s">
        <v>1789</v>
      </c>
    </row>
    <row r="425" spans="1:39" x14ac:dyDescent="0.25">
      <c r="A425" s="52" t="s">
        <v>1237</v>
      </c>
      <c r="B425" s="53" t="s">
        <v>1238</v>
      </c>
      <c r="C425" s="37" t="s">
        <v>2385</v>
      </c>
      <c r="D425" s="54" t="s">
        <v>447</v>
      </c>
      <c r="E425" s="48">
        <v>2</v>
      </c>
      <c r="F425" s="71"/>
      <c r="G425" s="4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>
        <f>15*25</f>
        <v>375</v>
      </c>
      <c r="S425" s="50">
        <f t="shared" si="29"/>
        <v>377</v>
      </c>
      <c r="T425" s="50">
        <f>25</f>
        <v>25</v>
      </c>
      <c r="U425" s="50">
        <f>25</f>
        <v>25</v>
      </c>
      <c r="V425" s="51">
        <f>25</f>
        <v>25</v>
      </c>
      <c r="W425" s="50">
        <f>10</f>
        <v>10</v>
      </c>
      <c r="X425" s="50">
        <f>25</f>
        <v>25</v>
      </c>
      <c r="Y425" s="50">
        <f>25</f>
        <v>25</v>
      </c>
      <c r="Z425" s="50"/>
      <c r="AA425" s="50"/>
      <c r="AB425" s="50">
        <f>25</f>
        <v>25</v>
      </c>
      <c r="AC425" s="50"/>
      <c r="AD425" s="50"/>
      <c r="AE425" s="50"/>
      <c r="AF425" s="50">
        <f>25</f>
        <v>25</v>
      </c>
      <c r="AG425" s="50"/>
      <c r="AH425" s="50"/>
      <c r="AI425" s="50"/>
      <c r="AJ425" s="50"/>
      <c r="AK425" s="50">
        <v>220</v>
      </c>
      <c r="AL425" s="50">
        <f t="shared" si="27"/>
        <v>157</v>
      </c>
      <c r="AM425" s="56" t="s">
        <v>1789</v>
      </c>
    </row>
    <row r="426" spans="1:39" x14ac:dyDescent="0.25">
      <c r="A426" s="52" t="s">
        <v>1239</v>
      </c>
      <c r="B426" s="53" t="s">
        <v>1240</v>
      </c>
      <c r="C426" s="37"/>
      <c r="D426" s="54" t="s">
        <v>447</v>
      </c>
      <c r="E426" s="48">
        <v>10.69</v>
      </c>
      <c r="F426" s="55"/>
      <c r="G426" s="37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>
        <f t="shared" si="29"/>
        <v>10.69</v>
      </c>
      <c r="T426" s="50"/>
      <c r="U426" s="50"/>
      <c r="V426" s="51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>
        <f t="shared" si="30"/>
        <v>0</v>
      </c>
      <c r="AL426" s="50">
        <f t="shared" si="27"/>
        <v>10.69</v>
      </c>
      <c r="AM426" s="56" t="s">
        <v>1789</v>
      </c>
    </row>
    <row r="427" spans="1:39" x14ac:dyDescent="0.25">
      <c r="A427" s="52" t="s">
        <v>1241</v>
      </c>
      <c r="B427" s="53" t="s">
        <v>1242</v>
      </c>
      <c r="C427" s="56"/>
      <c r="D427" s="54" t="s">
        <v>435</v>
      </c>
      <c r="E427" s="48">
        <v>500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500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500</v>
      </c>
      <c r="AM427" s="56" t="s">
        <v>1787</v>
      </c>
    </row>
    <row r="428" spans="1:39" x14ac:dyDescent="0.25">
      <c r="A428" s="52" t="s">
        <v>1243</v>
      </c>
      <c r="B428" s="53" t="s">
        <v>1244</v>
      </c>
      <c r="C428" s="37"/>
      <c r="D428" s="54" t="s">
        <v>447</v>
      </c>
      <c r="E428" s="48">
        <v>6.294999999999999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6.294999999999999</v>
      </c>
      <c r="T428" s="50"/>
      <c r="U428" s="50">
        <f>1.1</f>
        <v>1.1000000000000001</v>
      </c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v>2.6</v>
      </c>
      <c r="AL428" s="50">
        <f t="shared" si="27"/>
        <v>3.694999999999999</v>
      </c>
      <c r="AM428" s="56" t="s">
        <v>1789</v>
      </c>
    </row>
    <row r="429" spans="1:39" x14ac:dyDescent="0.25">
      <c r="A429" s="52" t="s">
        <v>1245</v>
      </c>
      <c r="B429" s="53" t="s">
        <v>1246</v>
      </c>
      <c r="C429" s="37"/>
      <c r="D429" s="54" t="s">
        <v>447</v>
      </c>
      <c r="E429" s="48">
        <v>1.2000000000000002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1.2000000000000002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ref="AL429:AL492" si="31">S429-AK429</f>
        <v>1.2000000000000002</v>
      </c>
      <c r="AM429" s="56" t="s">
        <v>1789</v>
      </c>
    </row>
    <row r="430" spans="1:39" x14ac:dyDescent="0.25">
      <c r="A430" s="52" t="s">
        <v>1247</v>
      </c>
      <c r="B430" s="53" t="s">
        <v>1248</v>
      </c>
      <c r="C430" s="37"/>
      <c r="D430" s="54" t="s">
        <v>447</v>
      </c>
      <c r="E430" s="48">
        <v>7.4</v>
      </c>
      <c r="F430" s="55"/>
      <c r="G430" s="37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>
        <f t="shared" si="29"/>
        <v>7.4</v>
      </c>
      <c r="T430" s="50"/>
      <c r="U430" s="50"/>
      <c r="V430" s="51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>
        <f t="shared" si="30"/>
        <v>0</v>
      </c>
      <c r="AL430" s="50">
        <f t="shared" si="31"/>
        <v>7.4</v>
      </c>
      <c r="AM430" s="56" t="s">
        <v>1789</v>
      </c>
    </row>
    <row r="431" spans="1:39" x14ac:dyDescent="0.25">
      <c r="A431" s="52" t="s">
        <v>1249</v>
      </c>
      <c r="B431" s="53" t="s">
        <v>1250</v>
      </c>
      <c r="C431" s="37"/>
      <c r="D431" s="54" t="s">
        <v>447</v>
      </c>
      <c r="E431" s="48">
        <v>1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31"/>
        <v>1</v>
      </c>
      <c r="AM431" s="56" t="s">
        <v>1789</v>
      </c>
    </row>
    <row r="432" spans="1:39" x14ac:dyDescent="0.25">
      <c r="A432" s="52" t="s">
        <v>1251</v>
      </c>
      <c r="B432" s="53" t="s">
        <v>1252</v>
      </c>
      <c r="C432" s="37"/>
      <c r="D432" s="54" t="s">
        <v>447</v>
      </c>
      <c r="E432" s="48">
        <v>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31"/>
        <v>0</v>
      </c>
      <c r="AM432" s="56" t="s">
        <v>1789</v>
      </c>
    </row>
    <row r="433" spans="1:39" x14ac:dyDescent="0.25">
      <c r="A433" s="52" t="s">
        <v>1253</v>
      </c>
      <c r="B433" s="53" t="s">
        <v>1254</v>
      </c>
      <c r="C433" s="37" t="s">
        <v>2386</v>
      </c>
      <c r="D433" s="54" t="s">
        <v>447</v>
      </c>
      <c r="E433" s="48">
        <v>1.4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>
        <f>(2.5*5)</f>
        <v>12.5</v>
      </c>
      <c r="S433" s="50">
        <f t="shared" si="29"/>
        <v>13.9</v>
      </c>
      <c r="T433" s="50">
        <f>1</f>
        <v>1</v>
      </c>
      <c r="U433" s="50"/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1.25</v>
      </c>
      <c r="AL433" s="50">
        <f t="shared" si="31"/>
        <v>12.65</v>
      </c>
      <c r="AM433" s="56" t="s">
        <v>1789</v>
      </c>
    </row>
    <row r="434" spans="1:39" x14ac:dyDescent="0.25">
      <c r="A434" s="52" t="s">
        <v>1255</v>
      </c>
      <c r="B434" s="53" t="s">
        <v>1256</v>
      </c>
      <c r="C434" s="37"/>
      <c r="D434" s="54" t="s">
        <v>447</v>
      </c>
      <c r="E434" s="48">
        <v>1490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1490</v>
      </c>
      <c r="T434" s="50"/>
      <c r="U434" s="50"/>
      <c r="V434" s="51"/>
      <c r="W434" s="50"/>
      <c r="X434" s="50"/>
      <c r="Y434" s="50">
        <f>16.6+16.6</f>
        <v>33.200000000000003</v>
      </c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33.200000000000003</v>
      </c>
      <c r="AL434" s="50">
        <f t="shared" si="31"/>
        <v>1456.8</v>
      </c>
      <c r="AM434" s="56" t="s">
        <v>1787</v>
      </c>
    </row>
    <row r="435" spans="1:39" x14ac:dyDescent="0.25">
      <c r="A435" s="52" t="s">
        <v>1257</v>
      </c>
      <c r="B435" s="53" t="s">
        <v>1089</v>
      </c>
      <c r="C435" s="37"/>
      <c r="D435" s="54" t="s">
        <v>447</v>
      </c>
      <c r="E435" s="48">
        <v>0.25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0.25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0.25</v>
      </c>
      <c r="AM435" s="158" t="s">
        <v>1798</v>
      </c>
    </row>
    <row r="436" spans="1:39" x14ac:dyDescent="0.25">
      <c r="A436" s="52" t="s">
        <v>1258</v>
      </c>
      <c r="B436" s="53" t="s">
        <v>1976</v>
      </c>
      <c r="C436" s="37"/>
      <c r="D436" s="54" t="s">
        <v>447</v>
      </c>
      <c r="E436" s="48">
        <v>2.9885999999999999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2.9885999999999999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2.9885999999999999</v>
      </c>
      <c r="AM436" s="56" t="s">
        <v>1789</v>
      </c>
    </row>
    <row r="437" spans="1:39" x14ac:dyDescent="0.25">
      <c r="A437" s="52" t="s">
        <v>1259</v>
      </c>
      <c r="B437" s="53" t="s">
        <v>1260</v>
      </c>
      <c r="C437" s="37" t="s">
        <v>2387</v>
      </c>
      <c r="D437" s="54" t="s">
        <v>447</v>
      </c>
      <c r="E437" s="48">
        <v>8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8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8</v>
      </c>
      <c r="AM437" s="56" t="s">
        <v>1789</v>
      </c>
    </row>
    <row r="438" spans="1:39" x14ac:dyDescent="0.25">
      <c r="A438" s="52" t="s">
        <v>1261</v>
      </c>
      <c r="B438" s="53" t="s">
        <v>1262</v>
      </c>
      <c r="C438" s="37"/>
      <c r="D438" s="54" t="s">
        <v>447</v>
      </c>
      <c r="E438" s="48">
        <v>13.5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>
        <f t="shared" si="29"/>
        <v>13.5</v>
      </c>
      <c r="T438" s="50"/>
      <c r="U438" s="50"/>
      <c r="V438" s="51"/>
      <c r="W438" s="50"/>
      <c r="X438" s="50"/>
      <c r="Y438" s="50">
        <f>2.5</f>
        <v>2.5</v>
      </c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f t="shared" si="30"/>
        <v>2.5</v>
      </c>
      <c r="AL438" s="50">
        <f t="shared" si="31"/>
        <v>11</v>
      </c>
      <c r="AM438" s="56" t="s">
        <v>1789</v>
      </c>
    </row>
    <row r="439" spans="1:39" x14ac:dyDescent="0.25">
      <c r="A439" s="52" t="s">
        <v>1263</v>
      </c>
      <c r="B439" s="53" t="s">
        <v>1264</v>
      </c>
      <c r="C439" s="37"/>
      <c r="D439" s="54" t="s">
        <v>447</v>
      </c>
      <c r="E439" s="48">
        <v>3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3</v>
      </c>
      <c r="T439" s="50"/>
      <c r="U439" s="50"/>
      <c r="V439" s="51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0</v>
      </c>
      <c r="AL439" s="50">
        <f t="shared" si="31"/>
        <v>3</v>
      </c>
      <c r="AM439" s="56"/>
    </row>
    <row r="440" spans="1:39" x14ac:dyDescent="0.25">
      <c r="A440" s="52" t="s">
        <v>1265</v>
      </c>
      <c r="B440" s="53" t="s">
        <v>1266</v>
      </c>
      <c r="C440" s="37"/>
      <c r="D440" s="54" t="s">
        <v>447</v>
      </c>
      <c r="E440" s="48">
        <v>0.75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0.75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0.75</v>
      </c>
      <c r="AM440" s="56" t="s">
        <v>1789</v>
      </c>
    </row>
    <row r="441" spans="1:39" x14ac:dyDescent="0.25">
      <c r="A441" s="52" t="s">
        <v>1267</v>
      </c>
      <c r="B441" s="53" t="s">
        <v>2388</v>
      </c>
      <c r="C441" s="37" t="s">
        <v>1268</v>
      </c>
      <c r="D441" s="54" t="s">
        <v>447</v>
      </c>
      <c r="E441" s="48">
        <v>0.7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0.7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0.7</v>
      </c>
      <c r="AM441" s="56" t="s">
        <v>1789</v>
      </c>
    </row>
    <row r="442" spans="1:39" x14ac:dyDescent="0.25">
      <c r="A442" s="52" t="s">
        <v>1998</v>
      </c>
      <c r="B442" s="53" t="s">
        <v>1999</v>
      </c>
      <c r="C442" s="37"/>
      <c r="D442" s="54" t="s">
        <v>447</v>
      </c>
      <c r="E442" s="48">
        <v>2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2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2</v>
      </c>
      <c r="AM442" s="56" t="s">
        <v>1789</v>
      </c>
    </row>
    <row r="443" spans="1:39" x14ac:dyDescent="0.25">
      <c r="A443" s="161" t="s">
        <v>1269</v>
      </c>
      <c r="B443" s="162"/>
      <c r="C443" s="163"/>
      <c r="D443" s="47"/>
      <c r="E443" s="48">
        <v>0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0</v>
      </c>
      <c r="T443" s="50"/>
      <c r="U443" s="50"/>
      <c r="V443" s="51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0</v>
      </c>
      <c r="AL443" s="50">
        <f t="shared" si="31"/>
        <v>0</v>
      </c>
      <c r="AM443" s="56"/>
    </row>
    <row r="444" spans="1:39" x14ac:dyDescent="0.25">
      <c r="A444" s="52" t="s">
        <v>1270</v>
      </c>
      <c r="B444" s="53" t="s">
        <v>1271</v>
      </c>
      <c r="C444" s="37"/>
      <c r="D444" s="54" t="s">
        <v>447</v>
      </c>
      <c r="E444" s="48">
        <v>13.334899999999998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13.334899999999998</v>
      </c>
      <c r="T444" s="50"/>
      <c r="U444" s="50"/>
      <c r="V444" s="51"/>
      <c r="W444" s="50">
        <f>2</f>
        <v>2</v>
      </c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v>2.1</v>
      </c>
      <c r="AL444" s="50">
        <f t="shared" si="31"/>
        <v>11.234899999999998</v>
      </c>
      <c r="AM444" s="56" t="s">
        <v>1789</v>
      </c>
    </row>
    <row r="445" spans="1:39" x14ac:dyDescent="0.25">
      <c r="A445" s="52" t="s">
        <v>1272</v>
      </c>
      <c r="B445" s="53" t="s">
        <v>1273</v>
      </c>
      <c r="C445" s="37"/>
      <c r="D445" s="54" t="s">
        <v>447</v>
      </c>
      <c r="E445" s="48">
        <v>1.5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1.5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1.5</v>
      </c>
      <c r="AM445" s="56" t="s">
        <v>1789</v>
      </c>
    </row>
    <row r="446" spans="1:39" x14ac:dyDescent="0.25">
      <c r="A446" s="52" t="s">
        <v>1274</v>
      </c>
      <c r="B446" s="53" t="s">
        <v>1275</v>
      </c>
      <c r="C446" s="37"/>
      <c r="D446" s="54"/>
      <c r="E446" s="48">
        <v>100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100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100</v>
      </c>
      <c r="AM446" s="56"/>
    </row>
    <row r="447" spans="1:39" x14ac:dyDescent="0.25">
      <c r="A447" s="52" t="s">
        <v>1276</v>
      </c>
      <c r="B447" s="53"/>
      <c r="C447" s="37"/>
      <c r="D447" s="54"/>
      <c r="E447" s="48">
        <v>0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0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0</v>
      </c>
      <c r="AM447" s="56"/>
    </row>
    <row r="448" spans="1:39" x14ac:dyDescent="0.25">
      <c r="A448" s="161" t="s">
        <v>1277</v>
      </c>
      <c r="B448" s="162"/>
      <c r="C448" s="163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1278</v>
      </c>
      <c r="B449" s="53" t="s">
        <v>1279</v>
      </c>
      <c r="C449" s="37"/>
      <c r="D449" s="54" t="s">
        <v>447</v>
      </c>
      <c r="E449" s="48">
        <v>0.5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0.5</v>
      </c>
      <c r="T449" s="50"/>
      <c r="U449" s="50"/>
      <c r="V449" s="51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f t="shared" si="30"/>
        <v>0</v>
      </c>
      <c r="AL449" s="50">
        <f t="shared" si="31"/>
        <v>0.5</v>
      </c>
      <c r="AM449" s="56" t="s">
        <v>1789</v>
      </c>
    </row>
    <row r="450" spans="1:39" x14ac:dyDescent="0.25">
      <c r="A450" s="52" t="s">
        <v>1280</v>
      </c>
      <c r="B450" s="53" t="s">
        <v>1281</v>
      </c>
      <c r="C450" s="56"/>
      <c r="D450" s="54" t="s">
        <v>468</v>
      </c>
      <c r="E450" s="48">
        <v>900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900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900</v>
      </c>
      <c r="AM450" s="56" t="s">
        <v>1787</v>
      </c>
    </row>
    <row r="451" spans="1:39" x14ac:dyDescent="0.25">
      <c r="A451" s="52" t="s">
        <v>1282</v>
      </c>
      <c r="B451" s="53" t="s">
        <v>1283</v>
      </c>
      <c r="C451" s="56" t="s">
        <v>2389</v>
      </c>
      <c r="D451" s="54" t="s">
        <v>435</v>
      </c>
      <c r="E451" s="48">
        <v>2300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2300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2300</v>
      </c>
      <c r="AM451" s="56" t="s">
        <v>1787</v>
      </c>
    </row>
    <row r="452" spans="1:39" x14ac:dyDescent="0.25">
      <c r="A452" s="52" t="s">
        <v>1284</v>
      </c>
      <c r="B452" s="53" t="s">
        <v>1285</v>
      </c>
      <c r="C452" s="37"/>
      <c r="D452" s="54" t="s">
        <v>447</v>
      </c>
      <c r="E452" s="48">
        <v>450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450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450</v>
      </c>
      <c r="AM452" s="56" t="s">
        <v>1787</v>
      </c>
    </row>
    <row r="453" spans="1:39" x14ac:dyDescent="0.25">
      <c r="A453" s="52" t="s">
        <v>1286</v>
      </c>
      <c r="B453" s="53" t="s">
        <v>1287</v>
      </c>
      <c r="C453" s="56"/>
      <c r="D453" s="54" t="s">
        <v>435</v>
      </c>
      <c r="E453" s="48">
        <v>950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950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950</v>
      </c>
      <c r="AM453" s="56" t="s">
        <v>1787</v>
      </c>
    </row>
    <row r="454" spans="1:39" x14ac:dyDescent="0.25">
      <c r="A454" s="52" t="s">
        <v>1288</v>
      </c>
      <c r="B454" s="53" t="s">
        <v>1289</v>
      </c>
      <c r="C454" s="56"/>
      <c r="D454" s="54" t="s">
        <v>435</v>
      </c>
      <c r="E454" s="48">
        <v>190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190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190</v>
      </c>
      <c r="AM454" s="56" t="s">
        <v>1787</v>
      </c>
    </row>
    <row r="455" spans="1:39" x14ac:dyDescent="0.25">
      <c r="A455" s="52" t="s">
        <v>1290</v>
      </c>
      <c r="B455" s="53" t="s">
        <v>2108</v>
      </c>
      <c r="C455" s="56"/>
      <c r="D455" s="54" t="s">
        <v>435</v>
      </c>
      <c r="E455" s="48">
        <v>34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34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34</v>
      </c>
      <c r="AM455" s="56" t="s">
        <v>1787</v>
      </c>
    </row>
    <row r="456" spans="1:39" x14ac:dyDescent="0.25">
      <c r="A456" s="52" t="s">
        <v>1291</v>
      </c>
      <c r="B456" s="53" t="s">
        <v>1292</v>
      </c>
      <c r="C456" s="37"/>
      <c r="D456" s="54" t="s">
        <v>447</v>
      </c>
      <c r="E456" s="48">
        <v>4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4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4</v>
      </c>
      <c r="AM456" s="56" t="s">
        <v>1789</v>
      </c>
    </row>
    <row r="457" spans="1:39" x14ac:dyDescent="0.25">
      <c r="A457" s="52" t="s">
        <v>1293</v>
      </c>
      <c r="B457" s="53" t="s">
        <v>1294</v>
      </c>
      <c r="C457" s="37"/>
      <c r="D457" s="54" t="s">
        <v>435</v>
      </c>
      <c r="E457" s="48">
        <v>100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100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100</v>
      </c>
      <c r="AM457" s="56" t="s">
        <v>1787</v>
      </c>
    </row>
    <row r="458" spans="1:39" x14ac:dyDescent="0.25">
      <c r="A458" s="52" t="s">
        <v>1295</v>
      </c>
      <c r="B458" s="53" t="s">
        <v>1296</v>
      </c>
      <c r="C458" s="37"/>
      <c r="D458" s="54" t="s">
        <v>435</v>
      </c>
      <c r="E458" s="48">
        <v>49.95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49.95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49.95</v>
      </c>
      <c r="AM458" s="56" t="s">
        <v>1787</v>
      </c>
    </row>
    <row r="459" spans="1:39" x14ac:dyDescent="0.25">
      <c r="A459" s="52" t="s">
        <v>1297</v>
      </c>
      <c r="B459" s="53" t="s">
        <v>1298</v>
      </c>
      <c r="C459" s="37" t="s">
        <v>1299</v>
      </c>
      <c r="D459" s="54" t="s">
        <v>435</v>
      </c>
      <c r="E459" s="48">
        <v>950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950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950</v>
      </c>
      <c r="AM459" s="56" t="s">
        <v>1787</v>
      </c>
    </row>
    <row r="460" spans="1:39" x14ac:dyDescent="0.25">
      <c r="A460" s="52" t="s">
        <v>1300</v>
      </c>
      <c r="B460" s="53" t="s">
        <v>1301</v>
      </c>
      <c r="C460" s="37"/>
      <c r="D460" s="54" t="s">
        <v>468</v>
      </c>
      <c r="E460" s="48">
        <v>2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2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2</v>
      </c>
      <c r="AM460" s="56" t="s">
        <v>1789</v>
      </c>
    </row>
    <row r="461" spans="1:39" x14ac:dyDescent="0.25">
      <c r="A461" s="52" t="s">
        <v>1302</v>
      </c>
      <c r="B461" s="53" t="s">
        <v>1303</v>
      </c>
      <c r="C461" s="37"/>
      <c r="D461" s="54" t="s">
        <v>468</v>
      </c>
      <c r="E461" s="48">
        <v>200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200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200</v>
      </c>
      <c r="AM461" s="56" t="s">
        <v>1787</v>
      </c>
    </row>
    <row r="462" spans="1:39" x14ac:dyDescent="0.25">
      <c r="A462" s="52" t="s">
        <v>1304</v>
      </c>
      <c r="B462" s="53" t="s">
        <v>1305</v>
      </c>
      <c r="C462" s="37"/>
      <c r="D462" s="54" t="s">
        <v>1306</v>
      </c>
      <c r="E462" s="48">
        <v>1500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1500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1500</v>
      </c>
      <c r="AM462" s="56" t="s">
        <v>1787</v>
      </c>
    </row>
    <row r="463" spans="1:39" x14ac:dyDescent="0.25">
      <c r="A463" s="161" t="s">
        <v>1307</v>
      </c>
      <c r="B463" s="162"/>
      <c r="C463" s="163"/>
      <c r="D463" s="47"/>
      <c r="E463" s="48">
        <v>0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0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0</v>
      </c>
      <c r="AM463" s="56"/>
    </row>
    <row r="464" spans="1:39" x14ac:dyDescent="0.25">
      <c r="A464" s="52" t="s">
        <v>1308</v>
      </c>
      <c r="B464" s="53" t="s">
        <v>1309</v>
      </c>
      <c r="C464" s="56"/>
      <c r="D464" s="54" t="s">
        <v>435</v>
      </c>
      <c r="E464" s="48">
        <v>320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320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320</v>
      </c>
      <c r="AM464" s="56" t="s">
        <v>1787</v>
      </c>
    </row>
    <row r="465" spans="1:57" x14ac:dyDescent="0.25">
      <c r="A465" s="52" t="s">
        <v>1310</v>
      </c>
      <c r="B465" s="53" t="s">
        <v>1311</v>
      </c>
      <c r="C465" s="56"/>
      <c r="D465" s="54" t="s">
        <v>435</v>
      </c>
      <c r="E465" s="48">
        <v>200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200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200</v>
      </c>
      <c r="AM465" s="56" t="s">
        <v>1787</v>
      </c>
    </row>
    <row r="466" spans="1:57" x14ac:dyDescent="0.25">
      <c r="A466" s="52" t="s">
        <v>1312</v>
      </c>
      <c r="B466" s="53" t="s">
        <v>1313</v>
      </c>
      <c r="C466" s="37"/>
      <c r="D466" s="54" t="s">
        <v>447</v>
      </c>
      <c r="E466" s="48">
        <v>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0</v>
      </c>
      <c r="AM466" s="56" t="s">
        <v>1787</v>
      </c>
    </row>
    <row r="467" spans="1:57" x14ac:dyDescent="0.25">
      <c r="A467" s="52" t="s">
        <v>1314</v>
      </c>
      <c r="B467" s="53" t="s">
        <v>1315</v>
      </c>
      <c r="C467" s="56" t="s">
        <v>2390</v>
      </c>
      <c r="D467" s="54" t="s">
        <v>468</v>
      </c>
      <c r="E467" s="48">
        <v>727.66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727.66</v>
      </c>
      <c r="T467" s="50"/>
      <c r="U467" s="50">
        <f>100</f>
        <v>100</v>
      </c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100</v>
      </c>
      <c r="AL467" s="50">
        <f t="shared" si="31"/>
        <v>627.66</v>
      </c>
      <c r="AM467" s="56" t="s">
        <v>1787</v>
      </c>
    </row>
    <row r="468" spans="1:57" x14ac:dyDescent="0.25">
      <c r="A468" s="52" t="s">
        <v>1316</v>
      </c>
      <c r="B468" s="53" t="s">
        <v>1317</v>
      </c>
      <c r="C468" s="56"/>
      <c r="D468" s="54" t="s">
        <v>468</v>
      </c>
      <c r="E468" s="48">
        <v>45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45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45</v>
      </c>
      <c r="AM468" s="56" t="s">
        <v>1787</v>
      </c>
    </row>
    <row r="469" spans="1:57" x14ac:dyDescent="0.25">
      <c r="A469" s="52" t="s">
        <v>1318</v>
      </c>
      <c r="B469" s="53" t="s">
        <v>1319</v>
      </c>
      <c r="C469" s="37"/>
      <c r="D469" s="54" t="s">
        <v>435</v>
      </c>
      <c r="E469" s="48">
        <v>1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1</v>
      </c>
      <c r="T469" s="50">
        <f>1</f>
        <v>1</v>
      </c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1</v>
      </c>
      <c r="AL469" s="50">
        <f t="shared" si="31"/>
        <v>0</v>
      </c>
      <c r="AM469" s="56" t="s">
        <v>1789</v>
      </c>
    </row>
    <row r="470" spans="1:57" s="3" customFormat="1" x14ac:dyDescent="0.25">
      <c r="A470" s="52" t="s">
        <v>1320</v>
      </c>
      <c r="B470" s="53" t="s">
        <v>1321</v>
      </c>
      <c r="C470" s="37" t="s">
        <v>2391</v>
      </c>
      <c r="D470" s="54" t="s">
        <v>447</v>
      </c>
      <c r="E470" s="48">
        <v>1.5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1.5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1.5</v>
      </c>
      <c r="AM470" s="56" t="s">
        <v>1789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3"/>
    </row>
    <row r="471" spans="1:57" x14ac:dyDescent="0.25">
      <c r="A471" s="52" t="s">
        <v>1322</v>
      </c>
      <c r="B471" s="53" t="s">
        <v>1323</v>
      </c>
      <c r="C471" s="56" t="s">
        <v>2392</v>
      </c>
      <c r="D471" s="54" t="s">
        <v>468</v>
      </c>
      <c r="E471" s="48">
        <v>200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200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200</v>
      </c>
      <c r="AM471" s="56" t="s">
        <v>1787</v>
      </c>
    </row>
    <row r="472" spans="1:57" x14ac:dyDescent="0.25">
      <c r="A472" s="52" t="s">
        <v>1324</v>
      </c>
      <c r="B472" s="73" t="s">
        <v>1325</v>
      </c>
      <c r="C472" s="56"/>
      <c r="D472" s="54" t="s">
        <v>435</v>
      </c>
      <c r="E472" s="48">
        <v>3500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3500</v>
      </c>
      <c r="T472" s="50"/>
      <c r="U472" s="50"/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0</v>
      </c>
      <c r="AL472" s="50">
        <f t="shared" si="31"/>
        <v>3500</v>
      </c>
      <c r="AM472" s="56" t="s">
        <v>1787</v>
      </c>
    </row>
    <row r="473" spans="1:57" x14ac:dyDescent="0.25">
      <c r="A473" s="52" t="s">
        <v>1326</v>
      </c>
      <c r="B473" s="53" t="s">
        <v>1327</v>
      </c>
      <c r="C473" s="37"/>
      <c r="D473" s="54"/>
      <c r="E473" s="48">
        <v>0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0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0</v>
      </c>
      <c r="AM473" s="56"/>
    </row>
    <row r="474" spans="1:57" x14ac:dyDescent="0.25">
      <c r="A474" s="52" t="s">
        <v>1328</v>
      </c>
      <c r="B474" s="53" t="s">
        <v>1329</v>
      </c>
      <c r="C474" s="37"/>
      <c r="D474" s="54" t="s">
        <v>435</v>
      </c>
      <c r="E474" s="48">
        <v>47.789000000000001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47.789000000000001</v>
      </c>
      <c r="T474" s="50"/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0</v>
      </c>
      <c r="AL474" s="50">
        <f t="shared" si="31"/>
        <v>47.789000000000001</v>
      </c>
      <c r="AM474" s="56" t="s">
        <v>1787</v>
      </c>
    </row>
    <row r="475" spans="1:57" x14ac:dyDescent="0.25">
      <c r="A475" s="52" t="s">
        <v>1330</v>
      </c>
      <c r="B475" s="99" t="s">
        <v>1331</v>
      </c>
      <c r="C475" s="37"/>
      <c r="D475" s="54" t="s">
        <v>468</v>
      </c>
      <c r="E475" s="48">
        <v>0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0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0</v>
      </c>
      <c r="AM475" s="56" t="s">
        <v>1787</v>
      </c>
    </row>
    <row r="476" spans="1:57" x14ac:dyDescent="0.25">
      <c r="A476" s="52" t="s">
        <v>1332</v>
      </c>
      <c r="B476" s="99" t="s">
        <v>1333</v>
      </c>
      <c r="C476" s="37"/>
      <c r="D476" s="54"/>
      <c r="E476" s="48">
        <v>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0</v>
      </c>
      <c r="AM476" s="56" t="s">
        <v>1787</v>
      </c>
    </row>
    <row r="477" spans="1:57" x14ac:dyDescent="0.25">
      <c r="A477" s="52" t="s">
        <v>1334</v>
      </c>
      <c r="B477" s="100" t="s">
        <v>1335</v>
      </c>
      <c r="C477" s="37"/>
      <c r="D477" s="54" t="s">
        <v>447</v>
      </c>
      <c r="E477" s="48">
        <v>100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100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100</v>
      </c>
      <c r="AM477" s="56" t="s">
        <v>1797</v>
      </c>
    </row>
    <row r="478" spans="1:57" x14ac:dyDescent="0.25">
      <c r="A478" s="59" t="s">
        <v>1336</v>
      </c>
      <c r="B478" s="104" t="s">
        <v>1337</v>
      </c>
      <c r="C478" s="87"/>
      <c r="D478" s="142" t="s">
        <v>435</v>
      </c>
      <c r="E478" s="48">
        <v>2084</v>
      </c>
      <c r="F478" s="86"/>
      <c r="G478" s="87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>
        <f t="shared" si="29"/>
        <v>2084</v>
      </c>
      <c r="T478" s="88"/>
      <c r="U478" s="88"/>
      <c r="V478" s="89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>
        <f t="shared" si="30"/>
        <v>0</v>
      </c>
      <c r="AL478" s="88">
        <f t="shared" si="31"/>
        <v>2084</v>
      </c>
      <c r="AM478" s="56" t="s">
        <v>1787</v>
      </c>
    </row>
    <row r="479" spans="1:57" x14ac:dyDescent="0.25">
      <c r="A479" s="52" t="s">
        <v>1832</v>
      </c>
      <c r="B479" s="100" t="s">
        <v>1833</v>
      </c>
      <c r="C479" s="37"/>
      <c r="D479" s="54" t="s">
        <v>447</v>
      </c>
      <c r="E479" s="48">
        <v>0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>H479+I479+J479+K479+L479+M479+N479+O479+P479+R479</f>
        <v>0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 t="e">
        <f>T479+U479+V479+W479+X479+Y479+Z479+AB479++AA479+AC479+AD479+AE479+AG479+AH479+#REF!</f>
        <v>#REF!</v>
      </c>
      <c r="AL479" s="50" t="e">
        <f t="shared" si="31"/>
        <v>#REF!</v>
      </c>
      <c r="AM479" s="56" t="s">
        <v>1794</v>
      </c>
    </row>
    <row r="480" spans="1:57" x14ac:dyDescent="0.25">
      <c r="A480" s="161" t="s">
        <v>1338</v>
      </c>
      <c r="B480" s="162"/>
      <c r="C480" s="163"/>
      <c r="D480" s="144"/>
      <c r="E480" s="48">
        <v>0</v>
      </c>
      <c r="F480" s="92"/>
      <c r="G480" s="93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>
        <f t="shared" ref="S480:S512" si="32">SUM(E480:R480)</f>
        <v>0</v>
      </c>
      <c r="T480" s="94"/>
      <c r="U480" s="94"/>
      <c r="V480" s="95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>
        <f t="shared" ref="AK480:AK511" si="33">SUM(T480:AJ480)</f>
        <v>0</v>
      </c>
      <c r="AL480" s="94">
        <f t="shared" si="31"/>
        <v>0</v>
      </c>
      <c r="AM480" s="56"/>
    </row>
    <row r="481" spans="1:39" x14ac:dyDescent="0.25">
      <c r="A481" s="52" t="s">
        <v>1339</v>
      </c>
      <c r="B481" s="53" t="s">
        <v>1340</v>
      </c>
      <c r="C481" s="56" t="s">
        <v>2393</v>
      </c>
      <c r="D481" s="54" t="s">
        <v>468</v>
      </c>
      <c r="E481" s="48">
        <v>500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32"/>
        <v>500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3"/>
        <v>0</v>
      </c>
      <c r="AL481" s="50">
        <f t="shared" si="31"/>
        <v>500</v>
      </c>
      <c r="AM481" s="56" t="s">
        <v>1787</v>
      </c>
    </row>
    <row r="482" spans="1:39" x14ac:dyDescent="0.25">
      <c r="A482" s="52" t="s">
        <v>1341</v>
      </c>
      <c r="B482" s="53" t="s">
        <v>1342</v>
      </c>
      <c r="C482" s="56" t="s">
        <v>1343</v>
      </c>
      <c r="D482" s="54" t="s">
        <v>468</v>
      </c>
      <c r="E482" s="48">
        <v>250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32"/>
        <v>250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3"/>
        <v>0</v>
      </c>
      <c r="AL482" s="50">
        <f t="shared" si="31"/>
        <v>250</v>
      </c>
      <c r="AM482" s="56" t="s">
        <v>1787</v>
      </c>
    </row>
    <row r="483" spans="1:39" x14ac:dyDescent="0.25">
      <c r="A483" s="52" t="s">
        <v>1990</v>
      </c>
      <c r="B483" s="53" t="s">
        <v>1991</v>
      </c>
      <c r="C483" s="56"/>
      <c r="D483" s="54" t="s">
        <v>468</v>
      </c>
      <c r="E483" s="48">
        <v>250</v>
      </c>
      <c r="F483" s="55"/>
      <c r="G483" s="37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>
        <f t="shared" si="32"/>
        <v>250</v>
      </c>
      <c r="T483" s="50"/>
      <c r="U483" s="50"/>
      <c r="V483" s="51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>
        <f t="shared" si="33"/>
        <v>0</v>
      </c>
      <c r="AL483" s="50">
        <f t="shared" si="31"/>
        <v>250</v>
      </c>
      <c r="AM483" s="56" t="s">
        <v>1787</v>
      </c>
    </row>
    <row r="484" spans="1:39" x14ac:dyDescent="0.25">
      <c r="A484" s="161" t="s">
        <v>1344</v>
      </c>
      <c r="B484" s="162"/>
      <c r="C484" s="163"/>
      <c r="D484" s="47"/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 t="shared" si="32"/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>
        <f t="shared" si="33"/>
        <v>0</v>
      </c>
      <c r="AL484" s="50">
        <f t="shared" si="31"/>
        <v>0</v>
      </c>
      <c r="AM484" s="56"/>
    </row>
    <row r="485" spans="1:39" x14ac:dyDescent="0.25">
      <c r="A485" s="52" t="s">
        <v>1345</v>
      </c>
      <c r="B485" s="53" t="s">
        <v>1346</v>
      </c>
      <c r="C485" s="56" t="s">
        <v>2394</v>
      </c>
      <c r="D485" s="54" t="s">
        <v>440</v>
      </c>
      <c r="E485" s="48">
        <v>250</v>
      </c>
      <c r="F485" s="55"/>
      <c r="G485" s="37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>
        <f t="shared" si="32"/>
        <v>250</v>
      </c>
      <c r="T485" s="50"/>
      <c r="U485" s="50"/>
      <c r="V485" s="51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>
        <f t="shared" si="33"/>
        <v>0</v>
      </c>
      <c r="AL485" s="50">
        <f t="shared" si="31"/>
        <v>250</v>
      </c>
      <c r="AM485" s="56" t="s">
        <v>1787</v>
      </c>
    </row>
    <row r="486" spans="1:39" x14ac:dyDescent="0.25">
      <c r="A486" s="52" t="s">
        <v>1347</v>
      </c>
      <c r="B486" s="53" t="s">
        <v>1348</v>
      </c>
      <c r="C486" s="56" t="s">
        <v>2395</v>
      </c>
      <c r="D486" s="54" t="s">
        <v>440</v>
      </c>
      <c r="E486" s="48">
        <v>833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833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833</v>
      </c>
      <c r="AM486" s="56" t="s">
        <v>1787</v>
      </c>
    </row>
    <row r="487" spans="1:39" x14ac:dyDescent="0.25">
      <c r="A487" s="52" t="s">
        <v>1349</v>
      </c>
      <c r="B487" s="53" t="s">
        <v>1350</v>
      </c>
      <c r="C487" s="37" t="s">
        <v>1351</v>
      </c>
      <c r="D487" s="54"/>
      <c r="E487" s="48">
        <v>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0</v>
      </c>
      <c r="AM487" s="56"/>
    </row>
    <row r="488" spans="1:39" x14ac:dyDescent="0.25">
      <c r="A488" s="161" t="s">
        <v>1352</v>
      </c>
      <c r="B488" s="162"/>
      <c r="C488" s="163"/>
      <c r="D488" s="47"/>
      <c r="E488" s="48">
        <v>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0</v>
      </c>
      <c r="AM488" s="56"/>
    </row>
    <row r="489" spans="1:39" x14ac:dyDescent="0.25">
      <c r="A489" s="52" t="s">
        <v>1353</v>
      </c>
      <c r="B489" s="53" t="s">
        <v>1354</v>
      </c>
      <c r="C489" s="56"/>
      <c r="D489" s="54" t="s">
        <v>435</v>
      </c>
      <c r="E489" s="48">
        <v>520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520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520</v>
      </c>
      <c r="AM489" s="56" t="s">
        <v>1787</v>
      </c>
    </row>
    <row r="490" spans="1:39" x14ac:dyDescent="0.25">
      <c r="A490" s="161" t="s">
        <v>1355</v>
      </c>
      <c r="B490" s="162"/>
      <c r="C490" s="163"/>
      <c r="D490" s="47"/>
      <c r="E490" s="48">
        <v>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0</v>
      </c>
      <c r="AM490" s="56"/>
    </row>
    <row r="491" spans="1:39" x14ac:dyDescent="0.25">
      <c r="A491" s="52" t="s">
        <v>1356</v>
      </c>
      <c r="B491" s="53" t="s">
        <v>1357</v>
      </c>
      <c r="C491" s="56"/>
      <c r="D491" s="54" t="s">
        <v>435</v>
      </c>
      <c r="E491" s="48">
        <v>200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200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200</v>
      </c>
      <c r="AM491" s="56" t="s">
        <v>1787</v>
      </c>
    </row>
    <row r="492" spans="1:39" x14ac:dyDescent="0.25">
      <c r="A492" s="52" t="s">
        <v>1358</v>
      </c>
      <c r="B492" s="53" t="s">
        <v>1359</v>
      </c>
      <c r="C492" s="56"/>
      <c r="D492" s="54" t="s">
        <v>435</v>
      </c>
      <c r="E492" s="48">
        <v>200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200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200</v>
      </c>
      <c r="AM492" s="56"/>
    </row>
    <row r="493" spans="1:39" x14ac:dyDescent="0.25">
      <c r="A493" s="161" t="s">
        <v>1360</v>
      </c>
      <c r="B493" s="162"/>
      <c r="C493" s="163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ref="AL493:AL556" si="34">S493-AK493</f>
        <v>0</v>
      </c>
      <c r="AM493" s="56"/>
    </row>
    <row r="494" spans="1:39" x14ac:dyDescent="0.25">
      <c r="A494" s="52" t="s">
        <v>1361</v>
      </c>
      <c r="B494" s="53" t="s">
        <v>1362</v>
      </c>
      <c r="C494" s="56" t="s">
        <v>1363</v>
      </c>
      <c r="D494" s="54" t="s">
        <v>447</v>
      </c>
      <c r="E494" s="48">
        <v>557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557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4"/>
        <v>557</v>
      </c>
      <c r="AM494" s="56" t="s">
        <v>1787</v>
      </c>
    </row>
    <row r="495" spans="1:39" x14ac:dyDescent="0.25">
      <c r="A495" s="161" t="s">
        <v>1364</v>
      </c>
      <c r="B495" s="162"/>
      <c r="C495" s="163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4"/>
        <v>0</v>
      </c>
      <c r="AM495" s="56"/>
    </row>
    <row r="496" spans="1:39" x14ac:dyDescent="0.25">
      <c r="A496" s="52" t="s">
        <v>1365</v>
      </c>
      <c r="B496" s="53" t="s">
        <v>1366</v>
      </c>
      <c r="C496" s="56" t="s">
        <v>2396</v>
      </c>
      <c r="D496" s="54" t="s">
        <v>435</v>
      </c>
      <c r="E496" s="48">
        <v>650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650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4"/>
        <v>650</v>
      </c>
      <c r="AM496" s="56" t="s">
        <v>1787</v>
      </c>
    </row>
    <row r="497" spans="1:39" x14ac:dyDescent="0.25">
      <c r="A497" s="161" t="s">
        <v>1367</v>
      </c>
      <c r="B497" s="162"/>
      <c r="C497" s="163"/>
      <c r="D497" s="47"/>
      <c r="E497" s="48">
        <v>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4"/>
        <v>0</v>
      </c>
      <c r="AM497" s="56"/>
    </row>
    <row r="498" spans="1:39" x14ac:dyDescent="0.25">
      <c r="A498" s="52" t="s">
        <v>1368</v>
      </c>
      <c r="B498" s="73" t="s">
        <v>1369</v>
      </c>
      <c r="C498" s="36"/>
      <c r="D498" s="145"/>
      <c r="E498" s="48">
        <v>1000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1000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si="34"/>
        <v>1000</v>
      </c>
      <c r="AM498" s="56" t="s">
        <v>1787</v>
      </c>
    </row>
    <row r="499" spans="1:39" x14ac:dyDescent="0.25">
      <c r="A499" s="52" t="s">
        <v>1370</v>
      </c>
      <c r="B499" s="73" t="s">
        <v>1371</v>
      </c>
      <c r="C499" s="36"/>
      <c r="D499" s="145"/>
      <c r="E499" s="48">
        <v>0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0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0</v>
      </c>
      <c r="AM499" s="56" t="s">
        <v>1787</v>
      </c>
    </row>
    <row r="500" spans="1:39" x14ac:dyDescent="0.25">
      <c r="A500" s="52" t="s">
        <v>1372</v>
      </c>
      <c r="B500" s="73" t="s">
        <v>1373</v>
      </c>
      <c r="C500" s="36"/>
      <c r="D500" s="145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 t="s">
        <v>1787</v>
      </c>
    </row>
    <row r="501" spans="1:39" x14ac:dyDescent="0.25">
      <c r="A501" s="52" t="s">
        <v>1374</v>
      </c>
      <c r="B501" s="73" t="s">
        <v>1375</v>
      </c>
      <c r="C501" s="36"/>
      <c r="D501" s="145"/>
      <c r="E501" s="48">
        <v>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0</v>
      </c>
      <c r="AM501" s="56" t="s">
        <v>1787</v>
      </c>
    </row>
    <row r="502" spans="1:39" x14ac:dyDescent="0.25">
      <c r="A502" s="52" t="s">
        <v>1376</v>
      </c>
      <c r="B502" s="73" t="s">
        <v>1377</v>
      </c>
      <c r="C502" s="36"/>
      <c r="D502" s="145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 t="s">
        <v>1795</v>
      </c>
    </row>
    <row r="503" spans="1:39" x14ac:dyDescent="0.25">
      <c r="A503" s="52" t="s">
        <v>1378</v>
      </c>
      <c r="B503" s="73" t="s">
        <v>1379</v>
      </c>
      <c r="C503" s="36"/>
      <c r="D503" s="145"/>
      <c r="E503" s="48">
        <v>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f t="shared" si="33"/>
        <v>0</v>
      </c>
      <c r="AL503" s="50">
        <f t="shared" si="34"/>
        <v>0</v>
      </c>
      <c r="AM503" s="56" t="s">
        <v>1787</v>
      </c>
    </row>
    <row r="504" spans="1:39" x14ac:dyDescent="0.25">
      <c r="A504" s="52" t="s">
        <v>1380</v>
      </c>
      <c r="B504" s="73" t="s">
        <v>1381</v>
      </c>
      <c r="C504" s="36"/>
      <c r="D504" s="145"/>
      <c r="E504" s="48">
        <v>1000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1000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1000</v>
      </c>
      <c r="AM504" s="56" t="s">
        <v>1787</v>
      </c>
    </row>
    <row r="505" spans="1:39" x14ac:dyDescent="0.25">
      <c r="A505" s="52" t="s">
        <v>1382</v>
      </c>
      <c r="B505" s="73" t="s">
        <v>1383</v>
      </c>
      <c r="C505" s="36"/>
      <c r="D505" s="145"/>
      <c r="E505" s="48">
        <v>500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500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500</v>
      </c>
      <c r="AM505" s="56" t="s">
        <v>1787</v>
      </c>
    </row>
    <row r="506" spans="1:39" x14ac:dyDescent="0.25">
      <c r="A506" s="52" t="s">
        <v>1384</v>
      </c>
      <c r="B506" s="73" t="s">
        <v>1385</v>
      </c>
      <c r="C506" s="36"/>
      <c r="D506" s="145"/>
      <c r="E506" s="48">
        <v>3486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3486</v>
      </c>
      <c r="T506" s="50"/>
      <c r="U506" s="50"/>
      <c r="V506" s="51">
        <f>500</f>
        <v>500</v>
      </c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500</v>
      </c>
      <c r="AL506" s="50">
        <f t="shared" si="34"/>
        <v>2986</v>
      </c>
      <c r="AM506" s="56" t="s">
        <v>1787</v>
      </c>
    </row>
    <row r="507" spans="1:39" x14ac:dyDescent="0.25">
      <c r="A507" s="52" t="s">
        <v>1386</v>
      </c>
      <c r="B507" s="73" t="s">
        <v>1387</v>
      </c>
      <c r="C507" s="36"/>
      <c r="D507" s="145"/>
      <c r="E507" s="48">
        <v>2472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2472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2472</v>
      </c>
      <c r="AM507" s="56" t="s">
        <v>1787</v>
      </c>
    </row>
    <row r="508" spans="1:39" x14ac:dyDescent="0.25">
      <c r="A508" s="52" t="s">
        <v>1388</v>
      </c>
      <c r="B508" s="73" t="s">
        <v>1389</v>
      </c>
      <c r="C508" s="36"/>
      <c r="D508" s="145"/>
      <c r="E508" s="48">
        <v>1000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1000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1000</v>
      </c>
      <c r="AM508" s="56" t="s">
        <v>1787</v>
      </c>
    </row>
    <row r="509" spans="1:39" x14ac:dyDescent="0.25">
      <c r="A509" s="52" t="s">
        <v>1390</v>
      </c>
      <c r="B509" s="73" t="s">
        <v>1391</v>
      </c>
      <c r="C509" s="36"/>
      <c r="D509" s="145"/>
      <c r="E509" s="48">
        <v>500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500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500</v>
      </c>
      <c r="AM509" s="56" t="s">
        <v>1787</v>
      </c>
    </row>
    <row r="510" spans="1:39" x14ac:dyDescent="0.25">
      <c r="A510" s="52" t="s">
        <v>1392</v>
      </c>
      <c r="B510" s="73" t="s">
        <v>1393</v>
      </c>
      <c r="C510" s="36"/>
      <c r="D510" s="145"/>
      <c r="E510" s="48">
        <v>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>
        <f>500</f>
        <v>500</v>
      </c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1394</v>
      </c>
      <c r="B511" s="73" t="s">
        <v>1395</v>
      </c>
      <c r="C511" s="36"/>
      <c r="D511" s="145"/>
      <c r="E511" s="48">
        <v>0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0</v>
      </c>
      <c r="T511" s="50"/>
      <c r="U511" s="50"/>
      <c r="V511" s="51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0</v>
      </c>
      <c r="AL511" s="50">
        <f t="shared" si="34"/>
        <v>0</v>
      </c>
      <c r="AM511" s="56" t="s">
        <v>1787</v>
      </c>
    </row>
    <row r="512" spans="1:39" x14ac:dyDescent="0.25">
      <c r="A512" s="52" t="s">
        <v>1396</v>
      </c>
      <c r="B512" s="73" t="s">
        <v>1397</v>
      </c>
      <c r="C512" s="36"/>
      <c r="D512" s="145"/>
      <c r="E512" s="48">
        <v>500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500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ref="AK512:AK574" si="35">SUM(T512:AJ512)</f>
        <v>0</v>
      </c>
      <c r="AL512" s="50">
        <f t="shared" si="34"/>
        <v>500</v>
      </c>
      <c r="AM512" s="56" t="s">
        <v>1787</v>
      </c>
    </row>
    <row r="513" spans="1:39" x14ac:dyDescent="0.25">
      <c r="A513" s="52" t="s">
        <v>1398</v>
      </c>
      <c r="B513" s="73" t="s">
        <v>1399</v>
      </c>
      <c r="C513" s="36"/>
      <c r="D513" s="47"/>
      <c r="E513" s="48">
        <v>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ref="S513:S576" si="36">SUM(E513:R513)</f>
        <v>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5"/>
        <v>0</v>
      </c>
      <c r="AL513" s="50">
        <f t="shared" si="34"/>
        <v>0</v>
      </c>
      <c r="AM513" s="56" t="s">
        <v>1787</v>
      </c>
    </row>
    <row r="514" spans="1:39" x14ac:dyDescent="0.25">
      <c r="A514" s="52" t="s">
        <v>1400</v>
      </c>
      <c r="B514" s="73" t="s">
        <v>1401</v>
      </c>
      <c r="C514" s="36"/>
      <c r="D514" s="47"/>
      <c r="E514" s="48">
        <v>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6"/>
        <v>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5"/>
        <v>0</v>
      </c>
      <c r="AL514" s="50">
        <f t="shared" si="34"/>
        <v>0</v>
      </c>
      <c r="AM514" s="56" t="s">
        <v>1787</v>
      </c>
    </row>
    <row r="515" spans="1:39" x14ac:dyDescent="0.25">
      <c r="A515" s="52" t="s">
        <v>1402</v>
      </c>
      <c r="B515" s="73" t="s">
        <v>1403</v>
      </c>
      <c r="C515" s="36"/>
      <c r="D515" s="47"/>
      <c r="E515" s="48">
        <v>500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>
        <f t="shared" si="36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5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1404</v>
      </c>
      <c r="B516" s="73" t="s">
        <v>1405</v>
      </c>
      <c r="C516" s="36"/>
      <c r="D516" s="47"/>
      <c r="E516" s="48">
        <v>504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6"/>
        <v>504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5"/>
        <v>0</v>
      </c>
      <c r="AL516" s="50">
        <f t="shared" si="34"/>
        <v>504</v>
      </c>
      <c r="AM516" s="56" t="s">
        <v>1787</v>
      </c>
    </row>
    <row r="517" spans="1:39" x14ac:dyDescent="0.25">
      <c r="A517" s="52" t="s">
        <v>1406</v>
      </c>
      <c r="B517" s="73" t="s">
        <v>1407</v>
      </c>
      <c r="C517" s="36"/>
      <c r="D517" s="47"/>
      <c r="E517" s="48">
        <v>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6"/>
        <v>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f t="shared" si="35"/>
        <v>0</v>
      </c>
      <c r="AL517" s="50">
        <f t="shared" si="34"/>
        <v>0</v>
      </c>
      <c r="AM517" s="56" t="s">
        <v>1787</v>
      </c>
    </row>
    <row r="518" spans="1:39" x14ac:dyDescent="0.25">
      <c r="A518" s="52" t="s">
        <v>1408</v>
      </c>
      <c r="B518" s="73" t="s">
        <v>1409</v>
      </c>
      <c r="C518" s="36"/>
      <c r="D518" s="47"/>
      <c r="E518" s="48">
        <v>2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si="36"/>
        <v>2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 t="shared" si="35"/>
        <v>0</v>
      </c>
      <c r="AL518" s="50">
        <f t="shared" si="34"/>
        <v>2</v>
      </c>
      <c r="AM518" s="56" t="s">
        <v>1795</v>
      </c>
    </row>
    <row r="519" spans="1:39" x14ac:dyDescent="0.25">
      <c r="A519" s="52" t="s">
        <v>1410</v>
      </c>
      <c r="B519" s="73" t="s">
        <v>1411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6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si="35"/>
        <v>0</v>
      </c>
      <c r="AL519" s="50">
        <f t="shared" si="34"/>
        <v>0</v>
      </c>
      <c r="AM519" s="56" t="s">
        <v>1799</v>
      </c>
    </row>
    <row r="520" spans="1:39" x14ac:dyDescent="0.25">
      <c r="A520" s="52" t="s">
        <v>1412</v>
      </c>
      <c r="B520" s="73" t="s">
        <v>1413</v>
      </c>
      <c r="C520" s="36"/>
      <c r="D520" s="47"/>
      <c r="E520" s="48">
        <v>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6"/>
        <v>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5"/>
        <v>0</v>
      </c>
      <c r="AL520" s="50">
        <f t="shared" si="34"/>
        <v>0</v>
      </c>
      <c r="AM520" s="56" t="s">
        <v>1799</v>
      </c>
    </row>
    <row r="521" spans="1:39" ht="25.5" x14ac:dyDescent="0.25">
      <c r="A521" s="52" t="s">
        <v>1414</v>
      </c>
      <c r="B521" s="60" t="s">
        <v>1415</v>
      </c>
      <c r="C521" s="36"/>
      <c r="D521" s="47"/>
      <c r="E521" s="48">
        <v>625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>
        <f>250</f>
        <v>250</v>
      </c>
      <c r="S521" s="50">
        <f t="shared" si="36"/>
        <v>875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5"/>
        <v>0</v>
      </c>
      <c r="AL521" s="50">
        <f t="shared" si="34"/>
        <v>875</v>
      </c>
      <c r="AM521" s="56" t="s">
        <v>1787</v>
      </c>
    </row>
    <row r="522" spans="1:39" x14ac:dyDescent="0.25">
      <c r="A522" s="52" t="s">
        <v>1416</v>
      </c>
      <c r="B522" s="53" t="s">
        <v>1417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6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5"/>
        <v>0</v>
      </c>
      <c r="AL522" s="50">
        <f t="shared" si="34"/>
        <v>0</v>
      </c>
      <c r="AM522" s="56" t="s">
        <v>1787</v>
      </c>
    </row>
    <row r="523" spans="1:39" ht="25.5" x14ac:dyDescent="0.25">
      <c r="A523" s="52" t="s">
        <v>1418</v>
      </c>
      <c r="B523" s="53" t="s">
        <v>1419</v>
      </c>
      <c r="C523" s="36"/>
      <c r="D523" s="47"/>
      <c r="E523" s="48">
        <v>500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6"/>
        <v>500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5"/>
        <v>0</v>
      </c>
      <c r="AL523" s="50">
        <f t="shared" si="34"/>
        <v>500</v>
      </c>
      <c r="AM523" s="56" t="s">
        <v>1787</v>
      </c>
    </row>
    <row r="524" spans="1:39" x14ac:dyDescent="0.25">
      <c r="A524" s="52" t="s">
        <v>1420</v>
      </c>
      <c r="B524" s="53" t="s">
        <v>1421</v>
      </c>
      <c r="C524" s="36"/>
      <c r="D524" s="47"/>
      <c r="E524" s="48">
        <v>500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6"/>
        <v>500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5"/>
        <v>0</v>
      </c>
      <c r="AL524" s="50">
        <f t="shared" si="34"/>
        <v>500</v>
      </c>
      <c r="AM524" s="56" t="s">
        <v>1787</v>
      </c>
    </row>
    <row r="525" spans="1:39" x14ac:dyDescent="0.25">
      <c r="A525" s="52" t="s">
        <v>1422</v>
      </c>
      <c r="B525" s="53" t="s">
        <v>1423</v>
      </c>
      <c r="C525" s="36"/>
      <c r="D525" s="47"/>
      <c r="E525" s="48">
        <v>6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6"/>
        <v>6</v>
      </c>
      <c r="T525" s="50"/>
      <c r="U525" s="50"/>
      <c r="V525" s="51">
        <f>1</f>
        <v>1</v>
      </c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v>3</v>
      </c>
      <c r="AL525" s="50">
        <f t="shared" si="34"/>
        <v>3</v>
      </c>
      <c r="AM525" s="56" t="s">
        <v>1799</v>
      </c>
    </row>
    <row r="526" spans="1:39" x14ac:dyDescent="0.25">
      <c r="A526" s="52" t="s">
        <v>1424</v>
      </c>
      <c r="B526" s="53" t="s">
        <v>1425</v>
      </c>
      <c r="C526" s="37"/>
      <c r="D526" s="54"/>
      <c r="E526" s="48">
        <v>1000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>
        <f t="shared" si="36"/>
        <v>1000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5"/>
        <v>0</v>
      </c>
      <c r="AL526" s="50">
        <f t="shared" si="34"/>
        <v>1000</v>
      </c>
      <c r="AM526" s="56" t="s">
        <v>1787</v>
      </c>
    </row>
    <row r="527" spans="1:39" x14ac:dyDescent="0.25">
      <c r="A527" s="52" t="s">
        <v>1426</v>
      </c>
      <c r="B527" s="73" t="s">
        <v>1427</v>
      </c>
      <c r="C527" s="37"/>
      <c r="D527" s="54"/>
      <c r="E527" s="48">
        <v>500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6"/>
        <v>500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5"/>
        <v>0</v>
      </c>
      <c r="AL527" s="50">
        <f t="shared" si="34"/>
        <v>500</v>
      </c>
      <c r="AM527" s="56" t="s">
        <v>1787</v>
      </c>
    </row>
    <row r="528" spans="1:39" x14ac:dyDescent="0.25">
      <c r="A528" s="52" t="s">
        <v>1428</v>
      </c>
      <c r="B528" s="53" t="s">
        <v>1429</v>
      </c>
      <c r="C528" s="37"/>
      <c r="D528" s="54"/>
      <c r="E528" s="48">
        <v>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6"/>
        <v>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5"/>
        <v>0</v>
      </c>
      <c r="AL528" s="50">
        <f t="shared" si="34"/>
        <v>0</v>
      </c>
      <c r="AM528" s="56" t="s">
        <v>1787</v>
      </c>
    </row>
    <row r="529" spans="1:39" x14ac:dyDescent="0.25">
      <c r="A529" s="52" t="s">
        <v>1430</v>
      </c>
      <c r="B529" s="53" t="s">
        <v>1431</v>
      </c>
      <c r="C529" s="37"/>
      <c r="D529" s="54"/>
      <c r="E529" s="48">
        <v>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6"/>
        <v>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5"/>
        <v>0</v>
      </c>
      <c r="AL529" s="50">
        <f t="shared" si="34"/>
        <v>0</v>
      </c>
      <c r="AM529" s="56" t="s">
        <v>1787</v>
      </c>
    </row>
    <row r="530" spans="1:39" x14ac:dyDescent="0.25">
      <c r="A530" s="59" t="s">
        <v>1432</v>
      </c>
      <c r="B530" s="84" t="s">
        <v>1433</v>
      </c>
      <c r="C530" s="87"/>
      <c r="D530" s="142"/>
      <c r="E530" s="48">
        <v>0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6"/>
        <v>0</v>
      </c>
      <c r="T530" s="50"/>
      <c r="U530" s="50"/>
      <c r="V530" s="51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f t="shared" si="35"/>
        <v>0</v>
      </c>
      <c r="AL530" s="50">
        <f t="shared" si="34"/>
        <v>0</v>
      </c>
      <c r="AM530" s="56" t="s">
        <v>1800</v>
      </c>
    </row>
    <row r="531" spans="1:39" x14ac:dyDescent="0.25">
      <c r="A531" s="52" t="s">
        <v>1434</v>
      </c>
      <c r="B531" s="73" t="s">
        <v>1435</v>
      </c>
      <c r="C531" s="37"/>
      <c r="D531" s="54"/>
      <c r="E531" s="48">
        <v>500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6"/>
        <v>500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5"/>
        <v>0</v>
      </c>
      <c r="AL531" s="50">
        <f t="shared" si="34"/>
        <v>500</v>
      </c>
      <c r="AM531" s="56" t="s">
        <v>1787</v>
      </c>
    </row>
    <row r="532" spans="1:39" x14ac:dyDescent="0.25">
      <c r="A532" s="52" t="s">
        <v>1436</v>
      </c>
      <c r="B532" s="73" t="s">
        <v>1437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6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5"/>
        <v>0</v>
      </c>
      <c r="AL532" s="50">
        <f t="shared" si="34"/>
        <v>500</v>
      </c>
      <c r="AM532" s="56" t="s">
        <v>1787</v>
      </c>
    </row>
    <row r="533" spans="1:39" x14ac:dyDescent="0.25">
      <c r="A533" s="105" t="s">
        <v>1438</v>
      </c>
      <c r="B533" s="84" t="s">
        <v>1439</v>
      </c>
      <c r="C533" s="87"/>
      <c r="D533" s="142"/>
      <c r="E533" s="48">
        <v>0</v>
      </c>
      <c r="F533" s="86"/>
      <c r="G533" s="8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6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5"/>
        <v>0</v>
      </c>
      <c r="AL533" s="50">
        <f t="shared" si="34"/>
        <v>0</v>
      </c>
      <c r="AM533" s="56" t="s">
        <v>1787</v>
      </c>
    </row>
    <row r="534" spans="1:39" x14ac:dyDescent="0.25">
      <c r="A534" s="105" t="s">
        <v>1440</v>
      </c>
      <c r="B534" s="73" t="s">
        <v>1441</v>
      </c>
      <c r="C534" s="37"/>
      <c r="D534" s="54"/>
      <c r="E534" s="48">
        <v>500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>
        <f>500</f>
        <v>500</v>
      </c>
      <c r="S534" s="50">
        <f t="shared" si="36"/>
        <v>1000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5"/>
        <v>0</v>
      </c>
      <c r="AL534" s="50">
        <f t="shared" si="34"/>
        <v>1000</v>
      </c>
      <c r="AM534" s="56" t="s">
        <v>1787</v>
      </c>
    </row>
    <row r="535" spans="1:39" x14ac:dyDescent="0.25">
      <c r="A535" s="105" t="s">
        <v>1442</v>
      </c>
      <c r="B535" s="73" t="s">
        <v>1443</v>
      </c>
      <c r="C535" s="37"/>
      <c r="D535" s="54"/>
      <c r="E535" s="48">
        <v>500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6"/>
        <v>500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5"/>
        <v>0</v>
      </c>
      <c r="AL535" s="50">
        <f t="shared" si="34"/>
        <v>500</v>
      </c>
      <c r="AM535" s="56" t="s">
        <v>1787</v>
      </c>
    </row>
    <row r="536" spans="1:39" x14ac:dyDescent="0.25">
      <c r="A536" s="105" t="s">
        <v>1444</v>
      </c>
      <c r="B536" s="73" t="s">
        <v>1445</v>
      </c>
      <c r="C536" s="42"/>
      <c r="D536" s="106" t="s">
        <v>1513</v>
      </c>
      <c r="E536" s="107">
        <v>5</v>
      </c>
      <c r="F536" s="108"/>
      <c r="G536" s="42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>
        <f t="shared" si="36"/>
        <v>5</v>
      </c>
      <c r="T536" s="109"/>
      <c r="U536" s="109"/>
      <c r="V536" s="110">
        <f>1</f>
        <v>1</v>
      </c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>
        <v>3</v>
      </c>
      <c r="AL536" s="109">
        <f t="shared" si="34"/>
        <v>2</v>
      </c>
      <c r="AM536" s="159" t="s">
        <v>1799</v>
      </c>
    </row>
    <row r="537" spans="1:39" x14ac:dyDescent="0.25">
      <c r="A537" s="105" t="s">
        <v>1446</v>
      </c>
      <c r="B537" s="73" t="s">
        <v>1447</v>
      </c>
      <c r="C537" s="37"/>
      <c r="D537" s="54" t="s">
        <v>468</v>
      </c>
      <c r="E537" s="48">
        <v>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6"/>
        <v>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5"/>
        <v>0</v>
      </c>
      <c r="AL537" s="50">
        <f t="shared" si="34"/>
        <v>0</v>
      </c>
      <c r="AM537" s="56"/>
    </row>
    <row r="538" spans="1:39" x14ac:dyDescent="0.25">
      <c r="A538" s="105" t="s">
        <v>1448</v>
      </c>
      <c r="B538" s="73" t="s">
        <v>1449</v>
      </c>
      <c r="C538" s="37"/>
      <c r="D538" s="54"/>
      <c r="E538" s="48">
        <v>0</v>
      </c>
      <c r="F538" s="55"/>
      <c r="G538" s="3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6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f t="shared" si="35"/>
        <v>0</v>
      </c>
      <c r="AL538" s="50">
        <f t="shared" si="34"/>
        <v>0</v>
      </c>
      <c r="AM538" s="56"/>
    </row>
    <row r="539" spans="1:39" x14ac:dyDescent="0.25">
      <c r="A539" s="105" t="s">
        <v>1450</v>
      </c>
      <c r="B539" s="53" t="s">
        <v>1451</v>
      </c>
      <c r="C539" s="37"/>
      <c r="D539" s="54"/>
      <c r="E539" s="48">
        <v>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>
        <f t="shared" si="36"/>
        <v>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5"/>
        <v>0</v>
      </c>
      <c r="AL539" s="50">
        <f t="shared" si="34"/>
        <v>0</v>
      </c>
      <c r="AM539" s="56" t="s">
        <v>1801</v>
      </c>
    </row>
    <row r="540" spans="1:39" x14ac:dyDescent="0.25">
      <c r="A540" s="105" t="s">
        <v>1452</v>
      </c>
      <c r="B540" s="53" t="s">
        <v>1453</v>
      </c>
      <c r="C540" s="37"/>
      <c r="D540" s="54"/>
      <c r="E540" s="48">
        <v>320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6"/>
        <v>320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5"/>
        <v>0</v>
      </c>
      <c r="AL540" s="50">
        <f t="shared" si="34"/>
        <v>320</v>
      </c>
      <c r="AM540" s="56" t="s">
        <v>1787</v>
      </c>
    </row>
    <row r="541" spans="1:39" x14ac:dyDescent="0.25">
      <c r="A541" s="105" t="s">
        <v>1454</v>
      </c>
      <c r="B541" s="53" t="s">
        <v>1455</v>
      </c>
      <c r="C541" s="37"/>
      <c r="D541" s="54" t="s">
        <v>435</v>
      </c>
      <c r="E541" s="48">
        <v>2000</v>
      </c>
      <c r="F541" s="55"/>
      <c r="G541" s="37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>
        <f t="shared" si="36"/>
        <v>2000</v>
      </c>
      <c r="T541" s="50"/>
      <c r="U541" s="50"/>
      <c r="V541" s="51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>
        <f t="shared" si="35"/>
        <v>0</v>
      </c>
      <c r="AL541" s="50">
        <f t="shared" si="34"/>
        <v>2000</v>
      </c>
      <c r="AM541" s="56" t="s">
        <v>1787</v>
      </c>
    </row>
    <row r="542" spans="1:39" x14ac:dyDescent="0.25">
      <c r="A542" s="52" t="s">
        <v>1456</v>
      </c>
      <c r="B542" s="53" t="s">
        <v>1457</v>
      </c>
      <c r="C542" s="37"/>
      <c r="D542" s="54" t="s">
        <v>447</v>
      </c>
      <c r="E542" s="48">
        <v>0.1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6"/>
        <v>0.1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5"/>
        <v>0</v>
      </c>
      <c r="AL542" s="50">
        <f t="shared" si="34"/>
        <v>0.1</v>
      </c>
      <c r="AM542" s="56"/>
    </row>
    <row r="543" spans="1:39" x14ac:dyDescent="0.25">
      <c r="A543" s="52" t="s">
        <v>1458</v>
      </c>
      <c r="B543" s="111" t="s">
        <v>1459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6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5"/>
        <v>0</v>
      </c>
      <c r="AL543" s="50">
        <f t="shared" si="34"/>
        <v>0</v>
      </c>
      <c r="AM543" s="56" t="s">
        <v>1787</v>
      </c>
    </row>
    <row r="544" spans="1:39" x14ac:dyDescent="0.25">
      <c r="A544" s="105" t="s">
        <v>1460</v>
      </c>
      <c r="B544" s="111" t="s">
        <v>1461</v>
      </c>
      <c r="C544" s="37"/>
      <c r="D544" s="54"/>
      <c r="E544" s="48">
        <v>500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6"/>
        <v>500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5"/>
        <v>0</v>
      </c>
      <c r="AL544" s="50">
        <f t="shared" si="34"/>
        <v>500</v>
      </c>
      <c r="AM544" s="56" t="s">
        <v>1787</v>
      </c>
    </row>
    <row r="545" spans="1:39" x14ac:dyDescent="0.25">
      <c r="A545" s="105" t="s">
        <v>1462</v>
      </c>
      <c r="B545" s="111" t="s">
        <v>1463</v>
      </c>
      <c r="C545" s="37"/>
      <c r="D545" s="54"/>
      <c r="E545" s="48">
        <v>1000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6"/>
        <v>1000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5"/>
        <v>0</v>
      </c>
      <c r="AL545" s="50">
        <f t="shared" si="34"/>
        <v>1000</v>
      </c>
      <c r="AM545" s="56" t="s">
        <v>1787</v>
      </c>
    </row>
    <row r="546" spans="1:39" x14ac:dyDescent="0.25">
      <c r="A546" s="105" t="s">
        <v>1464</v>
      </c>
      <c r="B546" s="111" t="s">
        <v>1465</v>
      </c>
      <c r="C546" s="37"/>
      <c r="D546" s="54"/>
      <c r="E546" s="48">
        <v>1000</v>
      </c>
      <c r="F546" s="92"/>
      <c r="G546" s="93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6"/>
        <v>1000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5"/>
        <v>0</v>
      </c>
      <c r="AL546" s="50">
        <f t="shared" si="34"/>
        <v>1000</v>
      </c>
      <c r="AM546" s="56" t="s">
        <v>1787</v>
      </c>
    </row>
    <row r="547" spans="1:39" x14ac:dyDescent="0.25">
      <c r="A547" s="105" t="s">
        <v>1466</v>
      </c>
      <c r="B547" s="111" t="s">
        <v>1467</v>
      </c>
      <c r="C547" s="37"/>
      <c r="D547" s="54"/>
      <c r="E547" s="48">
        <v>500</v>
      </c>
      <c r="F547" s="92"/>
      <c r="G547" s="93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6"/>
        <v>500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5"/>
        <v>0</v>
      </c>
      <c r="AL547" s="50">
        <f t="shared" si="34"/>
        <v>500</v>
      </c>
      <c r="AM547" s="56" t="s">
        <v>1787</v>
      </c>
    </row>
    <row r="548" spans="1:39" x14ac:dyDescent="0.25">
      <c r="A548" s="105" t="s">
        <v>1468</v>
      </c>
      <c r="B548" s="111" t="s">
        <v>1469</v>
      </c>
      <c r="C548" s="37"/>
      <c r="D548" s="54"/>
      <c r="E548" s="48">
        <v>500</v>
      </c>
      <c r="F548" s="92"/>
      <c r="G548" s="93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6"/>
        <v>500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5"/>
        <v>0</v>
      </c>
      <c r="AL548" s="50">
        <f t="shared" si="34"/>
        <v>500</v>
      </c>
      <c r="AM548" s="56" t="s">
        <v>1787</v>
      </c>
    </row>
    <row r="549" spans="1:39" x14ac:dyDescent="0.25">
      <c r="A549" s="105" t="s">
        <v>1470</v>
      </c>
      <c r="B549" s="111" t="s">
        <v>1471</v>
      </c>
      <c r="C549" s="37"/>
      <c r="D549" s="54"/>
      <c r="E549" s="48">
        <v>2000</v>
      </c>
      <c r="F549" s="92"/>
      <c r="G549" s="93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>
        <f>500</f>
        <v>500</v>
      </c>
      <c r="S549" s="50">
        <f t="shared" si="36"/>
        <v>2500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5"/>
        <v>0</v>
      </c>
      <c r="AL549" s="50">
        <f t="shared" si="34"/>
        <v>2500</v>
      </c>
      <c r="AM549" s="56" t="s">
        <v>1787</v>
      </c>
    </row>
    <row r="550" spans="1:39" x14ac:dyDescent="0.25">
      <c r="A550" s="105" t="s">
        <v>1472</v>
      </c>
      <c r="B550" s="111" t="s">
        <v>1473</v>
      </c>
      <c r="C550" s="37"/>
      <c r="D550" s="54" t="s">
        <v>435</v>
      </c>
      <c r="E550" s="48">
        <v>5</v>
      </c>
      <c r="F550" s="92"/>
      <c r="G550" s="93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6"/>
        <v>5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5"/>
        <v>0</v>
      </c>
      <c r="AL550" s="50">
        <f t="shared" si="34"/>
        <v>5</v>
      </c>
      <c r="AM550" s="56" t="s">
        <v>1977</v>
      </c>
    </row>
    <row r="551" spans="1:39" x14ac:dyDescent="0.25">
      <c r="A551" s="105" t="s">
        <v>1474</v>
      </c>
      <c r="B551" s="111" t="s">
        <v>1475</v>
      </c>
      <c r="C551" s="37"/>
      <c r="D551" s="54"/>
      <c r="E551" s="48">
        <v>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6"/>
        <v>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5"/>
        <v>0</v>
      </c>
      <c r="AL551" s="50">
        <f t="shared" si="34"/>
        <v>0</v>
      </c>
      <c r="AM551" s="56" t="s">
        <v>1787</v>
      </c>
    </row>
    <row r="552" spans="1:39" x14ac:dyDescent="0.25">
      <c r="A552" s="100" t="s">
        <v>1476</v>
      </c>
      <c r="B552" s="112" t="s">
        <v>1477</v>
      </c>
      <c r="C552" s="43"/>
      <c r="D552" s="146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6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5"/>
        <v>0</v>
      </c>
      <c r="AL552" s="50">
        <f t="shared" si="34"/>
        <v>500</v>
      </c>
      <c r="AM552" s="160" t="s">
        <v>1787</v>
      </c>
    </row>
    <row r="553" spans="1:39" x14ac:dyDescent="0.25">
      <c r="A553" s="100" t="s">
        <v>1478</v>
      </c>
      <c r="B553" s="112" t="s">
        <v>1479</v>
      </c>
      <c r="C553" s="43"/>
      <c r="D553" s="146"/>
      <c r="E553" s="48">
        <v>1000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6"/>
        <v>1000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5"/>
        <v>0</v>
      </c>
      <c r="AL553" s="50">
        <f t="shared" si="34"/>
        <v>1000</v>
      </c>
      <c r="AM553" s="160" t="s">
        <v>1787</v>
      </c>
    </row>
    <row r="554" spans="1:39" x14ac:dyDescent="0.25">
      <c r="A554" s="100" t="s">
        <v>1480</v>
      </c>
      <c r="B554" s="113" t="s">
        <v>1481</v>
      </c>
      <c r="C554" s="43"/>
      <c r="D554" s="146"/>
      <c r="E554" s="48">
        <v>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>
        <f t="shared" si="36"/>
        <v>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5"/>
        <v>0</v>
      </c>
      <c r="AL554" s="50">
        <f t="shared" si="34"/>
        <v>0</v>
      </c>
      <c r="AM554" s="160" t="s">
        <v>1787</v>
      </c>
    </row>
    <row r="555" spans="1:39" x14ac:dyDescent="0.25">
      <c r="A555" s="100" t="s">
        <v>1482</v>
      </c>
      <c r="B555" s="113" t="s">
        <v>2000</v>
      </c>
      <c r="C555" s="43"/>
      <c r="D555" s="146"/>
      <c r="E555" s="48">
        <v>500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6"/>
        <v>500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5"/>
        <v>0</v>
      </c>
      <c r="AL555" s="50">
        <f t="shared" si="34"/>
        <v>500</v>
      </c>
      <c r="AM555" s="160" t="s">
        <v>1787</v>
      </c>
    </row>
    <row r="556" spans="1:39" x14ac:dyDescent="0.25">
      <c r="A556" s="100" t="s">
        <v>1483</v>
      </c>
      <c r="B556" s="113" t="s">
        <v>1484</v>
      </c>
      <c r="C556" s="43"/>
      <c r="D556" s="146"/>
      <c r="E556" s="48">
        <v>500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6"/>
        <v>500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5"/>
        <v>0</v>
      </c>
      <c r="AL556" s="50">
        <f t="shared" si="34"/>
        <v>500</v>
      </c>
      <c r="AM556" s="160" t="s">
        <v>1787</v>
      </c>
    </row>
    <row r="557" spans="1:39" x14ac:dyDescent="0.25">
      <c r="A557" s="100" t="s">
        <v>1485</v>
      </c>
      <c r="B557" s="113" t="s">
        <v>1486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6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5"/>
        <v>0</v>
      </c>
      <c r="AL557" s="50">
        <f t="shared" ref="AL557:AL620" si="37">S557-AK557</f>
        <v>500</v>
      </c>
      <c r="AM557" s="160" t="s">
        <v>1787</v>
      </c>
    </row>
    <row r="558" spans="1:39" x14ac:dyDescent="0.25">
      <c r="A558" s="100" t="s">
        <v>1487</v>
      </c>
      <c r="B558" s="114" t="s">
        <v>1488</v>
      </c>
      <c r="C558" s="43"/>
      <c r="D558" s="147" t="s">
        <v>435</v>
      </c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6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5"/>
        <v>0</v>
      </c>
      <c r="AL558" s="50">
        <f t="shared" si="37"/>
        <v>1000</v>
      </c>
      <c r="AM558" s="160" t="s">
        <v>1787</v>
      </c>
    </row>
    <row r="559" spans="1:39" x14ac:dyDescent="0.25">
      <c r="A559" s="100" t="s">
        <v>1489</v>
      </c>
      <c r="B559" s="115" t="s">
        <v>1490</v>
      </c>
      <c r="C559" s="43"/>
      <c r="D559" s="148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6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5"/>
        <v>0</v>
      </c>
      <c r="AL559" s="50">
        <f t="shared" si="37"/>
        <v>0</v>
      </c>
      <c r="AM559" s="160"/>
    </row>
    <row r="560" spans="1:39" x14ac:dyDescent="0.25">
      <c r="A560" s="104" t="s">
        <v>1491</v>
      </c>
      <c r="B560" s="72" t="s">
        <v>1492</v>
      </c>
      <c r="C560" s="116"/>
      <c r="D560" s="149"/>
      <c r="E560" s="48">
        <v>1475</v>
      </c>
      <c r="F560" s="117"/>
      <c r="G560" s="11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>
        <f t="shared" si="36"/>
        <v>1475</v>
      </c>
      <c r="T560" s="88"/>
      <c r="U560" s="88"/>
      <c r="V560" s="89"/>
      <c r="W560" s="88"/>
      <c r="X560" s="88"/>
      <c r="Y560" s="88"/>
      <c r="Z560" s="88"/>
      <c r="AA560" s="88"/>
      <c r="AB560" s="88"/>
      <c r="AC560" s="88"/>
      <c r="AD560" s="88"/>
      <c r="AE560" s="88"/>
      <c r="AF560" s="88"/>
      <c r="AG560" s="88"/>
      <c r="AH560" s="88"/>
      <c r="AI560" s="88"/>
      <c r="AJ560" s="88"/>
      <c r="AK560" s="88">
        <f t="shared" si="35"/>
        <v>0</v>
      </c>
      <c r="AL560" s="88">
        <f t="shared" si="37"/>
        <v>1475</v>
      </c>
      <c r="AM560" s="160" t="s">
        <v>1787</v>
      </c>
    </row>
    <row r="561" spans="1:39" x14ac:dyDescent="0.25">
      <c r="A561" s="68" t="s">
        <v>1493</v>
      </c>
      <c r="B561" s="100" t="s">
        <v>1494</v>
      </c>
      <c r="C561" s="36"/>
      <c r="D561" s="47"/>
      <c r="E561" s="48">
        <v>0</v>
      </c>
      <c r="F561" s="55"/>
      <c r="G561" s="37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6"/>
        <v>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5"/>
        <v>0</v>
      </c>
      <c r="AL561" s="50">
        <f t="shared" si="37"/>
        <v>0</v>
      </c>
      <c r="AM561" s="56" t="s">
        <v>1787</v>
      </c>
    </row>
    <row r="562" spans="1:39" x14ac:dyDescent="0.25">
      <c r="A562" s="68" t="s">
        <v>1495</v>
      </c>
      <c r="B562" s="80" t="s">
        <v>1496</v>
      </c>
      <c r="C562" s="36"/>
      <c r="D562" s="47"/>
      <c r="E562" s="48">
        <v>500</v>
      </c>
      <c r="F562" s="55"/>
      <c r="G562" s="37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6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5"/>
        <v>0</v>
      </c>
      <c r="AL562" s="50">
        <f t="shared" si="37"/>
        <v>500</v>
      </c>
      <c r="AM562" s="56" t="s">
        <v>1787</v>
      </c>
    </row>
    <row r="563" spans="1:39" x14ac:dyDescent="0.25">
      <c r="A563" s="68" t="s">
        <v>1497</v>
      </c>
      <c r="B563" s="80" t="s">
        <v>1498</v>
      </c>
      <c r="C563" s="36"/>
      <c r="D563" s="47"/>
      <c r="E563" s="48">
        <v>500</v>
      </c>
      <c r="F563" s="55"/>
      <c r="G563" s="37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6"/>
        <v>500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5"/>
        <v>0</v>
      </c>
      <c r="AL563" s="50">
        <f t="shared" si="37"/>
        <v>500</v>
      </c>
      <c r="AM563" s="56" t="s">
        <v>1787</v>
      </c>
    </row>
    <row r="564" spans="1:39" x14ac:dyDescent="0.25">
      <c r="A564" s="68" t="s">
        <v>1499</v>
      </c>
      <c r="B564" s="99" t="s">
        <v>1500</v>
      </c>
      <c r="C564" s="36"/>
      <c r="D564" s="47"/>
      <c r="E564" s="48">
        <v>500</v>
      </c>
      <c r="F564" s="55"/>
      <c r="G564" s="37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6"/>
        <v>500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5"/>
        <v>0</v>
      </c>
      <c r="AL564" s="50">
        <f t="shared" si="37"/>
        <v>500</v>
      </c>
      <c r="AM564" s="56" t="s">
        <v>1787</v>
      </c>
    </row>
    <row r="565" spans="1:39" x14ac:dyDescent="0.25">
      <c r="A565" s="68" t="s">
        <v>1501</v>
      </c>
      <c r="B565" s="99" t="s">
        <v>1502</v>
      </c>
      <c r="C565" s="36"/>
      <c r="D565" s="47"/>
      <c r="E565" s="48">
        <v>500</v>
      </c>
      <c r="F565" s="55"/>
      <c r="G565" s="37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>
        <f t="shared" si="36"/>
        <v>500</v>
      </c>
      <c r="T565" s="50"/>
      <c r="U565" s="50"/>
      <c r="V565" s="51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>
        <f t="shared" si="35"/>
        <v>0</v>
      </c>
      <c r="AL565" s="50">
        <f t="shared" si="37"/>
        <v>500</v>
      </c>
      <c r="AM565" s="56" t="s">
        <v>1787</v>
      </c>
    </row>
    <row r="566" spans="1:39" x14ac:dyDescent="0.25">
      <c r="A566" s="68" t="s">
        <v>1503</v>
      </c>
      <c r="B566" s="69" t="s">
        <v>1504</v>
      </c>
      <c r="C566" s="36"/>
      <c r="D566" s="47"/>
      <c r="E566" s="48">
        <v>500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6"/>
        <v>500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5"/>
        <v>0</v>
      </c>
      <c r="AL566" s="50">
        <f t="shared" si="37"/>
        <v>500</v>
      </c>
      <c r="AM566" s="56" t="s">
        <v>1787</v>
      </c>
    </row>
    <row r="567" spans="1:39" x14ac:dyDescent="0.25">
      <c r="A567" s="68" t="s">
        <v>1505</v>
      </c>
      <c r="B567" s="69" t="s">
        <v>1506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6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5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1507</v>
      </c>
      <c r="B568" s="69" t="s">
        <v>1508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6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5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1509</v>
      </c>
      <c r="B569" s="69" t="s">
        <v>1510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6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5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1511</v>
      </c>
      <c r="B570" s="69" t="s">
        <v>1512</v>
      </c>
      <c r="C570" s="36"/>
      <c r="D570" s="54" t="s">
        <v>1513</v>
      </c>
      <c r="E570" s="48">
        <v>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6"/>
        <v>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5"/>
        <v>0</v>
      </c>
      <c r="AL570" s="50">
        <f t="shared" si="37"/>
        <v>0</v>
      </c>
      <c r="AM570" s="56" t="s">
        <v>1802</v>
      </c>
    </row>
    <row r="571" spans="1:39" x14ac:dyDescent="0.25">
      <c r="A571" s="68" t="s">
        <v>1514</v>
      </c>
      <c r="B571" s="69" t="s">
        <v>1515</v>
      </c>
      <c r="C571" s="36"/>
      <c r="D571" s="54"/>
      <c r="E571" s="48">
        <v>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6"/>
        <v>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5"/>
        <v>0</v>
      </c>
      <c r="AL571" s="50">
        <f t="shared" si="37"/>
        <v>0</v>
      </c>
      <c r="AM571" s="56" t="s">
        <v>1787</v>
      </c>
    </row>
    <row r="572" spans="1:39" x14ac:dyDescent="0.25">
      <c r="A572" s="68" t="s">
        <v>1516</v>
      </c>
      <c r="B572" s="69" t="s">
        <v>1517</v>
      </c>
      <c r="C572" s="36"/>
      <c r="D572" s="54"/>
      <c r="E572" s="48">
        <v>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6"/>
        <v>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5"/>
        <v>0</v>
      </c>
      <c r="AL572" s="50">
        <f t="shared" si="37"/>
        <v>0</v>
      </c>
      <c r="AM572" s="56">
        <v>9</v>
      </c>
    </row>
    <row r="573" spans="1:39" x14ac:dyDescent="0.25">
      <c r="A573" s="68" t="s">
        <v>1518</v>
      </c>
      <c r="B573" s="69" t="s">
        <v>1519</v>
      </c>
      <c r="C573" s="36"/>
      <c r="D573" s="54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6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5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1520</v>
      </c>
      <c r="B574" s="69" t="s">
        <v>1521</v>
      </c>
      <c r="C574" s="36"/>
      <c r="D574" s="54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>
        <f>500</f>
        <v>500</v>
      </c>
      <c r="S574" s="50">
        <f t="shared" si="36"/>
        <v>1000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5"/>
        <v>0</v>
      </c>
      <c r="AL574" s="50">
        <f t="shared" si="37"/>
        <v>1000</v>
      </c>
      <c r="AM574" s="56" t="s">
        <v>1787</v>
      </c>
    </row>
    <row r="575" spans="1:39" x14ac:dyDescent="0.25">
      <c r="A575" s="68" t="s">
        <v>1522</v>
      </c>
      <c r="B575" s="69" t="s">
        <v>1523</v>
      </c>
      <c r="C575" s="36"/>
      <c r="D575" s="54" t="s">
        <v>1513</v>
      </c>
      <c r="E575" s="48">
        <v>500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6"/>
        <v>500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v>0</v>
      </c>
      <c r="AL575" s="50">
        <f t="shared" si="37"/>
        <v>500</v>
      </c>
      <c r="AM575" s="56" t="s">
        <v>1787</v>
      </c>
    </row>
    <row r="576" spans="1:39" x14ac:dyDescent="0.25">
      <c r="A576" s="68" t="s">
        <v>1524</v>
      </c>
      <c r="B576" s="69" t="s">
        <v>1525</v>
      </c>
      <c r="C576" s="36"/>
      <c r="D576" s="54" t="s">
        <v>435</v>
      </c>
      <c r="E576" s="48">
        <v>500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6"/>
        <v>500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>SUM(T576:AJ576)</f>
        <v>0</v>
      </c>
      <c r="AL576" s="50">
        <f t="shared" si="37"/>
        <v>500</v>
      </c>
      <c r="AM576" s="56" t="s">
        <v>1787</v>
      </c>
    </row>
    <row r="577" spans="1:84" x14ac:dyDescent="0.25">
      <c r="A577" s="68" t="s">
        <v>1526</v>
      </c>
      <c r="B577" s="69" t="s">
        <v>1527</v>
      </c>
      <c r="C577" s="36"/>
      <c r="D577" s="54" t="s">
        <v>435</v>
      </c>
      <c r="E577" s="48">
        <v>500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ref="S577:S588" si="38">SUM(E577:R577)</f>
        <v>500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v>0</v>
      </c>
      <c r="AL577" s="50">
        <f t="shared" si="37"/>
        <v>500</v>
      </c>
      <c r="AM577" s="56" t="s">
        <v>1787</v>
      </c>
    </row>
    <row r="578" spans="1:84" x14ac:dyDescent="0.25">
      <c r="A578" s="68" t="s">
        <v>1528</v>
      </c>
      <c r="B578" s="69" t="s">
        <v>1529</v>
      </c>
      <c r="C578" s="36"/>
      <c r="D578" s="54" t="s">
        <v>435</v>
      </c>
      <c r="E578" s="48">
        <v>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8"/>
        <v>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ref="AK578:AK583" si="39">SUM(T578:AJ578)</f>
        <v>0</v>
      </c>
      <c r="AL578" s="50">
        <f t="shared" si="37"/>
        <v>0</v>
      </c>
      <c r="AM578" s="56" t="s">
        <v>1787</v>
      </c>
    </row>
    <row r="579" spans="1:84" x14ac:dyDescent="0.25">
      <c r="A579" s="68" t="s">
        <v>1530</v>
      </c>
      <c r="B579" s="69" t="s">
        <v>1531</v>
      </c>
      <c r="C579" s="36"/>
      <c r="D579" s="54" t="s">
        <v>435</v>
      </c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>
        <f t="shared" si="38"/>
        <v>500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9"/>
        <v>0</v>
      </c>
      <c r="AL579" s="50">
        <f t="shared" si="37"/>
        <v>500</v>
      </c>
      <c r="AM579" s="56" t="s">
        <v>1787</v>
      </c>
    </row>
    <row r="580" spans="1:84" s="3" customFormat="1" x14ac:dyDescent="0.25">
      <c r="A580" s="119" t="s">
        <v>1532</v>
      </c>
      <c r="B580" s="120" t="s">
        <v>1533</v>
      </c>
      <c r="C580" s="121"/>
      <c r="D580" s="142" t="s">
        <v>435</v>
      </c>
      <c r="E580" s="48">
        <v>1000</v>
      </c>
      <c r="F580" s="117"/>
      <c r="G580" s="118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>
        <f t="shared" si="38"/>
        <v>1000</v>
      </c>
      <c r="T580" s="122"/>
      <c r="U580" s="122"/>
      <c r="V580" s="123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>
        <f t="shared" si="39"/>
        <v>0</v>
      </c>
      <c r="AL580" s="122">
        <f t="shared" si="37"/>
        <v>1000</v>
      </c>
      <c r="AM580" s="56" t="s">
        <v>1787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3"/>
    </row>
    <row r="581" spans="1:84" s="6" customFormat="1" x14ac:dyDescent="0.25">
      <c r="A581" s="68" t="s">
        <v>1534</v>
      </c>
      <c r="B581" s="69" t="s">
        <v>1535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8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 t="shared" si="39"/>
        <v>0</v>
      </c>
      <c r="AL581" s="50">
        <f t="shared" si="37"/>
        <v>500</v>
      </c>
      <c r="AM581" s="56" t="s">
        <v>1787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4"/>
    </row>
    <row r="582" spans="1:84" s="6" customFormat="1" x14ac:dyDescent="0.25">
      <c r="A582" s="68" t="s">
        <v>1536</v>
      </c>
      <c r="B582" s="69" t="s">
        <v>1537</v>
      </c>
      <c r="C582" s="36"/>
      <c r="D582" s="54" t="s">
        <v>435</v>
      </c>
      <c r="E582" s="48">
        <v>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si="38"/>
        <v>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f t="shared" si="39"/>
        <v>0</v>
      </c>
      <c r="AL582" s="50">
        <f t="shared" si="37"/>
        <v>0</v>
      </c>
      <c r="AM582" s="56" t="s">
        <v>1787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4"/>
    </row>
    <row r="583" spans="1:84" s="3" customFormat="1" x14ac:dyDescent="0.25">
      <c r="A583" s="68" t="s">
        <v>1538</v>
      </c>
      <c r="B583" s="69" t="s">
        <v>1539</v>
      </c>
      <c r="C583" s="36"/>
      <c r="D583" s="54" t="s">
        <v>435</v>
      </c>
      <c r="E583" s="48">
        <v>500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500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si="39"/>
        <v>0</v>
      </c>
      <c r="AL583" s="50">
        <f t="shared" si="37"/>
        <v>500</v>
      </c>
      <c r="AM583" s="56" t="s">
        <v>1787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3"/>
    </row>
    <row r="584" spans="1:84" s="7" customFormat="1" x14ac:dyDescent="0.25">
      <c r="A584" s="68" t="s">
        <v>1540</v>
      </c>
      <c r="B584" s="69" t="s">
        <v>1541</v>
      </c>
      <c r="C584" s="36"/>
      <c r="D584" s="54" t="s">
        <v>1513</v>
      </c>
      <c r="E584" s="48">
        <v>3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3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v>0</v>
      </c>
      <c r="AL584" s="50">
        <f t="shared" si="37"/>
        <v>3</v>
      </c>
      <c r="AM584" s="56" t="s">
        <v>1803</v>
      </c>
    </row>
    <row r="585" spans="1:84" s="7" customFormat="1" x14ac:dyDescent="0.25">
      <c r="A585" s="68" t="s">
        <v>1542</v>
      </c>
      <c r="B585" s="69" t="s">
        <v>1543</v>
      </c>
      <c r="C585" s="36"/>
      <c r="D585" s="54" t="s">
        <v>435</v>
      </c>
      <c r="E585" s="48">
        <v>500</v>
      </c>
      <c r="F585" s="92"/>
      <c r="G585" s="93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50">
        <f t="shared" si="38"/>
        <v>500</v>
      </c>
      <c r="T585" s="94"/>
      <c r="U585" s="94"/>
      <c r="V585" s="95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>
        <f>SUM(T585:AJ585)</f>
        <v>0</v>
      </c>
      <c r="AL585" s="50">
        <f t="shared" si="37"/>
        <v>500</v>
      </c>
      <c r="AM585" s="56" t="s">
        <v>1787</v>
      </c>
    </row>
    <row r="586" spans="1:84" s="7" customFormat="1" x14ac:dyDescent="0.25">
      <c r="A586" s="68" t="s">
        <v>1544</v>
      </c>
      <c r="B586" s="69" t="s">
        <v>1545</v>
      </c>
      <c r="C586" s="36"/>
      <c r="D586" s="150" t="s">
        <v>435</v>
      </c>
      <c r="E586" s="48">
        <v>500</v>
      </c>
      <c r="F586" s="92"/>
      <c r="G586" s="93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50">
        <f t="shared" si="38"/>
        <v>500</v>
      </c>
      <c r="T586" s="94"/>
      <c r="U586" s="94"/>
      <c r="V586" s="95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>
        <f>SUM(T586:AJ586)</f>
        <v>0</v>
      </c>
      <c r="AL586" s="50">
        <f t="shared" si="37"/>
        <v>500</v>
      </c>
      <c r="AM586" s="56" t="s">
        <v>1787</v>
      </c>
    </row>
    <row r="587" spans="1:84" s="7" customFormat="1" x14ac:dyDescent="0.25">
      <c r="A587" s="68" t="s">
        <v>1816</v>
      </c>
      <c r="B587" s="69" t="s">
        <v>1817</v>
      </c>
      <c r="C587" s="36"/>
      <c r="D587" s="150" t="s">
        <v>435</v>
      </c>
      <c r="E587" s="48">
        <v>500</v>
      </c>
      <c r="F587" s="92"/>
      <c r="G587" s="93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50">
        <f t="shared" si="38"/>
        <v>500</v>
      </c>
      <c r="T587" s="94"/>
      <c r="U587" s="94"/>
      <c r="V587" s="95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>
        <v>0</v>
      </c>
      <c r="AL587" s="50">
        <f t="shared" si="37"/>
        <v>500</v>
      </c>
      <c r="AM587" s="56" t="s">
        <v>1787</v>
      </c>
    </row>
    <row r="588" spans="1:84" s="7" customFormat="1" x14ac:dyDescent="0.25">
      <c r="A588" s="68" t="s">
        <v>1818</v>
      </c>
      <c r="B588" s="69" t="s">
        <v>1819</v>
      </c>
      <c r="C588" s="36"/>
      <c r="D588" s="150"/>
      <c r="E588" s="48">
        <v>500</v>
      </c>
      <c r="F588" s="92"/>
      <c r="G588" s="93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50">
        <f t="shared" si="38"/>
        <v>500</v>
      </c>
      <c r="T588" s="94"/>
      <c r="U588" s="94"/>
      <c r="V588" s="95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>
        <v>0</v>
      </c>
      <c r="AL588" s="50">
        <f t="shared" si="37"/>
        <v>500</v>
      </c>
      <c r="AM588" s="56" t="s">
        <v>1787</v>
      </c>
    </row>
    <row r="589" spans="1:84" s="7" customFormat="1" x14ac:dyDescent="0.25">
      <c r="A589" s="68" t="s">
        <v>1825</v>
      </c>
      <c r="B589" s="69" t="s">
        <v>1928</v>
      </c>
      <c r="C589" s="36"/>
      <c r="D589" s="150"/>
      <c r="E589" s="48">
        <v>0</v>
      </c>
      <c r="F589" s="92"/>
      <c r="G589" s="93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>
        <v>0</v>
      </c>
      <c r="T589" s="94"/>
      <c r="U589" s="94"/>
      <c r="V589" s="95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 t="e">
        <f>T589+U589+V589+W589+X589+Y589+Z589+AA589+AB589+AC589+AD589+AE589+AG589+AH589+#REF!</f>
        <v>#REF!</v>
      </c>
      <c r="AL589" s="50" t="e">
        <f t="shared" si="37"/>
        <v>#REF!</v>
      </c>
      <c r="AM589" s="56" t="s">
        <v>1787</v>
      </c>
    </row>
    <row r="590" spans="1:84" s="7" customFormat="1" x14ac:dyDescent="0.25">
      <c r="A590" s="68" t="s">
        <v>1826</v>
      </c>
      <c r="B590" s="69" t="s">
        <v>1827</v>
      </c>
      <c r="C590" s="36"/>
      <c r="D590" s="150"/>
      <c r="E590" s="48">
        <v>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>
        <f>H590+I590+J590+K590+L590+M590+N590+O590+P590+R590</f>
        <v>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 t="e">
        <f>T590+U590+V590+W590+X590+Y590+Z590+AA590+AB590+AC590+AD590+AE590+AG590+AH590+#REF!</f>
        <v>#REF!</v>
      </c>
      <c r="AL590" s="94" t="e">
        <f t="shared" si="37"/>
        <v>#REF!</v>
      </c>
      <c r="AM590" s="56" t="s">
        <v>1787</v>
      </c>
    </row>
    <row r="591" spans="1:84" s="7" customFormat="1" x14ac:dyDescent="0.25">
      <c r="A591" s="68" t="s">
        <v>1828</v>
      </c>
      <c r="B591" s="69" t="s">
        <v>1829</v>
      </c>
      <c r="C591" s="36"/>
      <c r="D591" s="150"/>
      <c r="E591" s="48">
        <v>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>
        <f>H591+I591+J591+K591+L591+M591+N591+O591+P591+R591</f>
        <v>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 t="e">
        <f>T591+U591+V591+W591+X591+Y591+Z591+AA591+AB591+AC591+AD591+AE591+AG591+AH591+#REF!</f>
        <v>#REF!</v>
      </c>
      <c r="AL591" s="94" t="e">
        <f t="shared" si="37"/>
        <v>#REF!</v>
      </c>
      <c r="AM591" s="56" t="s">
        <v>1787</v>
      </c>
    </row>
    <row r="592" spans="1:84" s="7" customFormat="1" x14ac:dyDescent="0.25">
      <c r="A592" s="68" t="s">
        <v>1830</v>
      </c>
      <c r="B592" s="69" t="s">
        <v>1831</v>
      </c>
      <c r="C592" s="36"/>
      <c r="D592" s="150"/>
      <c r="E592" s="48">
        <v>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>
        <f>H592+I592+J592+K592+L592+M592+N592+O592+P592+R592</f>
        <v>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 t="e">
        <f>T592+U592+V592+W592+X592+Y592+Z592+AA592+AB592+AC592+AD592+AE592+AG592+AH592+#REF!</f>
        <v>#REF!</v>
      </c>
      <c r="AL592" s="94" t="e">
        <f t="shared" si="37"/>
        <v>#REF!</v>
      </c>
      <c r="AM592" s="56" t="s">
        <v>1787</v>
      </c>
    </row>
    <row r="593" spans="1:39" s="7" customFormat="1" x14ac:dyDescent="0.25">
      <c r="A593" s="68" t="s">
        <v>1834</v>
      </c>
      <c r="B593" s="69" t="s">
        <v>1835</v>
      </c>
      <c r="C593" s="36"/>
      <c r="D593" s="150" t="s">
        <v>1929</v>
      </c>
      <c r="E593" s="48">
        <v>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>
        <f>SUM(E593:R593)</f>
        <v>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 t="e">
        <f>T593+U593+V593+W593+X593+Y593+Z593+AA593+AB593+AC593+AD593+AE593+AG593+AH593+#REF!</f>
        <v>#REF!</v>
      </c>
      <c r="AL593" s="94" t="e">
        <f t="shared" si="37"/>
        <v>#REF!</v>
      </c>
      <c r="AM593" s="56" t="s">
        <v>1794</v>
      </c>
    </row>
    <row r="594" spans="1:39" x14ac:dyDescent="0.25">
      <c r="A594" s="68" t="s">
        <v>1843</v>
      </c>
      <c r="B594" s="69" t="s">
        <v>1844</v>
      </c>
      <c r="C594" s="36"/>
      <c r="D594" s="150" t="s">
        <v>1513</v>
      </c>
      <c r="E594" s="48">
        <v>9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f t="shared" ref="S594:S629" si="40">SUM(E594:R594)</f>
        <v>9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>
        <f t="shared" ref="AK594:AK624" si="41">SUM(T594:AJ594)</f>
        <v>0</v>
      </c>
      <c r="AL594" s="94">
        <f t="shared" si="37"/>
        <v>9</v>
      </c>
      <c r="AM594" s="56" t="s">
        <v>1799</v>
      </c>
    </row>
    <row r="595" spans="1:39" x14ac:dyDescent="0.25">
      <c r="A595" s="68" t="s">
        <v>1869</v>
      </c>
      <c r="B595" s="69" t="s">
        <v>1870</v>
      </c>
      <c r="C595" s="36"/>
      <c r="D595" s="150" t="s">
        <v>435</v>
      </c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 t="shared" si="40"/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>
        <f t="shared" si="41"/>
        <v>0</v>
      </c>
      <c r="AL595" s="94">
        <f t="shared" si="37"/>
        <v>0</v>
      </c>
      <c r="AM595" s="56" t="s">
        <v>1787</v>
      </c>
    </row>
    <row r="596" spans="1:39" x14ac:dyDescent="0.25">
      <c r="A596" s="68" t="s">
        <v>1872</v>
      </c>
      <c r="B596" s="69" t="s">
        <v>1871</v>
      </c>
      <c r="C596" s="36"/>
      <c r="D596" s="150" t="s">
        <v>435</v>
      </c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 t="shared" si="40"/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>
        <f t="shared" si="41"/>
        <v>0</v>
      </c>
      <c r="AL596" s="94">
        <f t="shared" si="37"/>
        <v>0</v>
      </c>
      <c r="AM596" s="56" t="s">
        <v>1787</v>
      </c>
    </row>
    <row r="597" spans="1:39" x14ac:dyDescent="0.25">
      <c r="A597" s="68" t="s">
        <v>1874</v>
      </c>
      <c r="B597" s="69" t="s">
        <v>1873</v>
      </c>
      <c r="C597" s="36"/>
      <c r="D597" s="54" t="s">
        <v>435</v>
      </c>
      <c r="E597" s="48">
        <v>0</v>
      </c>
      <c r="F597" s="55"/>
      <c r="G597" s="37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>
        <f t="shared" si="40"/>
        <v>0</v>
      </c>
      <c r="T597" s="50"/>
      <c r="U597" s="50"/>
      <c r="V597" s="51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>
        <f t="shared" si="41"/>
        <v>0</v>
      </c>
      <c r="AL597" s="50">
        <f t="shared" si="37"/>
        <v>0</v>
      </c>
      <c r="AM597" s="56" t="s">
        <v>1787</v>
      </c>
    </row>
    <row r="598" spans="1:39" x14ac:dyDescent="0.25">
      <c r="A598" s="68" t="s">
        <v>1875</v>
      </c>
      <c r="B598" s="69" t="s">
        <v>1876</v>
      </c>
      <c r="C598" s="36"/>
      <c r="D598" s="54" t="s">
        <v>435</v>
      </c>
      <c r="E598" s="48">
        <v>0</v>
      </c>
      <c r="F598" s="55"/>
      <c r="G598" s="37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>
        <f t="shared" si="40"/>
        <v>0</v>
      </c>
      <c r="T598" s="50"/>
      <c r="U598" s="50"/>
      <c r="V598" s="51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>
        <f t="shared" si="41"/>
        <v>0</v>
      </c>
      <c r="AL598" s="50">
        <f t="shared" si="37"/>
        <v>0</v>
      </c>
      <c r="AM598" s="56" t="s">
        <v>1787</v>
      </c>
    </row>
    <row r="599" spans="1:39" x14ac:dyDescent="0.25">
      <c r="A599" s="68" t="s">
        <v>1877</v>
      </c>
      <c r="B599" s="69" t="s">
        <v>1878</v>
      </c>
      <c r="C599" s="36"/>
      <c r="D599" s="54" t="s">
        <v>435</v>
      </c>
      <c r="E599" s="48">
        <v>0</v>
      </c>
      <c r="F599" s="55"/>
      <c r="G599" s="37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>
        <f t="shared" si="40"/>
        <v>0</v>
      </c>
      <c r="T599" s="50"/>
      <c r="U599" s="50"/>
      <c r="V599" s="51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>
        <f t="shared" si="41"/>
        <v>0</v>
      </c>
      <c r="AL599" s="50">
        <f t="shared" si="37"/>
        <v>0</v>
      </c>
      <c r="AM599" s="56" t="s">
        <v>1787</v>
      </c>
    </row>
    <row r="600" spans="1:39" x14ac:dyDescent="0.25">
      <c r="A600" s="68" t="s">
        <v>1879</v>
      </c>
      <c r="B600" s="69" t="s">
        <v>1880</v>
      </c>
      <c r="C600" s="36"/>
      <c r="D600" s="54" t="s">
        <v>435</v>
      </c>
      <c r="E600" s="48">
        <v>0</v>
      </c>
      <c r="F600" s="55"/>
      <c r="G600" s="37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>
        <f t="shared" si="40"/>
        <v>0</v>
      </c>
      <c r="T600" s="50"/>
      <c r="U600" s="50"/>
      <c r="V600" s="51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>
        <f t="shared" si="41"/>
        <v>0</v>
      </c>
      <c r="AL600" s="50">
        <f t="shared" si="37"/>
        <v>0</v>
      </c>
      <c r="AM600" s="56" t="s">
        <v>1881</v>
      </c>
    </row>
    <row r="601" spans="1:39" x14ac:dyDescent="0.25">
      <c r="A601" s="68" t="s">
        <v>1886</v>
      </c>
      <c r="B601" s="69" t="s">
        <v>1887</v>
      </c>
      <c r="C601" s="36"/>
      <c r="D601" s="54" t="s">
        <v>435</v>
      </c>
      <c r="E601" s="48">
        <v>0</v>
      </c>
      <c r="F601" s="55"/>
      <c r="G601" s="37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>
        <f t="shared" si="40"/>
        <v>0</v>
      </c>
      <c r="T601" s="50"/>
      <c r="U601" s="50"/>
      <c r="V601" s="51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>
        <f t="shared" si="41"/>
        <v>0</v>
      </c>
      <c r="AL601" s="50">
        <f t="shared" si="37"/>
        <v>0</v>
      </c>
      <c r="AM601" s="56" t="s">
        <v>1787</v>
      </c>
    </row>
    <row r="602" spans="1:39" x14ac:dyDescent="0.25">
      <c r="A602" s="68" t="s">
        <v>1895</v>
      </c>
      <c r="B602" s="69" t="s">
        <v>1897</v>
      </c>
      <c r="C602" s="36"/>
      <c r="D602" s="150" t="s">
        <v>435</v>
      </c>
      <c r="E602" s="48">
        <v>500</v>
      </c>
      <c r="F602" s="92"/>
      <c r="G602" s="93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>
        <f t="shared" si="40"/>
        <v>500</v>
      </c>
      <c r="T602" s="94"/>
      <c r="U602" s="94"/>
      <c r="V602" s="95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>
        <f t="shared" si="41"/>
        <v>0</v>
      </c>
      <c r="AL602" s="94">
        <f t="shared" si="37"/>
        <v>500</v>
      </c>
      <c r="AM602" s="56" t="s">
        <v>1787</v>
      </c>
    </row>
    <row r="603" spans="1:39" x14ac:dyDescent="0.25">
      <c r="A603" s="68" t="s">
        <v>1896</v>
      </c>
      <c r="B603" s="69" t="s">
        <v>1898</v>
      </c>
      <c r="C603" s="36"/>
      <c r="D603" s="150" t="s">
        <v>435</v>
      </c>
      <c r="E603" s="48">
        <v>500</v>
      </c>
      <c r="F603" s="92"/>
      <c r="G603" s="93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>
        <f t="shared" si="40"/>
        <v>500</v>
      </c>
      <c r="T603" s="94"/>
      <c r="U603" s="94"/>
      <c r="V603" s="95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>
        <f t="shared" si="41"/>
        <v>0</v>
      </c>
      <c r="AL603" s="94">
        <f t="shared" si="37"/>
        <v>500</v>
      </c>
      <c r="AM603" s="56" t="s">
        <v>1787</v>
      </c>
    </row>
    <row r="604" spans="1:39" x14ac:dyDescent="0.25">
      <c r="A604" s="68" t="s">
        <v>1992</v>
      </c>
      <c r="B604" s="69" t="s">
        <v>1993</v>
      </c>
      <c r="C604" s="36"/>
      <c r="D604" s="150" t="s">
        <v>435</v>
      </c>
      <c r="E604" s="48">
        <v>2000</v>
      </c>
      <c r="F604" s="92"/>
      <c r="G604" s="93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>
        <f t="shared" si="40"/>
        <v>2000</v>
      </c>
      <c r="T604" s="94"/>
      <c r="U604" s="94"/>
      <c r="V604" s="95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>
        <f t="shared" si="41"/>
        <v>0</v>
      </c>
      <c r="AL604" s="94">
        <f t="shared" si="37"/>
        <v>2000</v>
      </c>
      <c r="AM604" s="56" t="s">
        <v>1787</v>
      </c>
    </row>
    <row r="605" spans="1:39" x14ac:dyDescent="0.25">
      <c r="A605" s="68" t="s">
        <v>1994</v>
      </c>
      <c r="B605" s="69" t="s">
        <v>1995</v>
      </c>
      <c r="C605" s="36"/>
      <c r="D605" s="150" t="s">
        <v>435</v>
      </c>
      <c r="E605" s="48">
        <v>500</v>
      </c>
      <c r="F605" s="92"/>
      <c r="G605" s="93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>
        <f t="shared" si="40"/>
        <v>500</v>
      </c>
      <c r="T605" s="94"/>
      <c r="U605" s="94"/>
      <c r="V605" s="95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>
        <f t="shared" si="41"/>
        <v>0</v>
      </c>
      <c r="AL605" s="94">
        <f t="shared" si="37"/>
        <v>500</v>
      </c>
      <c r="AM605" s="56" t="s">
        <v>1787</v>
      </c>
    </row>
    <row r="606" spans="1:39" x14ac:dyDescent="0.25">
      <c r="A606" s="125" t="s">
        <v>2001</v>
      </c>
      <c r="B606" s="69" t="s">
        <v>2002</v>
      </c>
      <c r="C606" s="49"/>
      <c r="D606" s="150" t="s">
        <v>435</v>
      </c>
      <c r="E606" s="48">
        <v>500</v>
      </c>
      <c r="F606" s="92"/>
      <c r="G606" s="93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>
        <f t="shared" si="40"/>
        <v>500</v>
      </c>
      <c r="T606" s="94"/>
      <c r="U606" s="94"/>
      <c r="V606" s="95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>
        <f t="shared" si="41"/>
        <v>0</v>
      </c>
      <c r="AL606" s="94">
        <f t="shared" si="37"/>
        <v>500</v>
      </c>
      <c r="AM606" s="56" t="s">
        <v>1787</v>
      </c>
    </row>
    <row r="607" spans="1:39" x14ac:dyDescent="0.25">
      <c r="A607" s="125" t="s">
        <v>2003</v>
      </c>
      <c r="B607" s="69" t="s">
        <v>2004</v>
      </c>
      <c r="C607" s="49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ref="S607:S610" si="42">SUM(E607:R607)</f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125" t="s">
        <v>2005</v>
      </c>
      <c r="B608" s="69" t="s">
        <v>2006</v>
      </c>
      <c r="C608" s="49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2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125" t="s">
        <v>2007</v>
      </c>
      <c r="B609" s="69" t="s">
        <v>2008</v>
      </c>
      <c r="C609" s="49"/>
      <c r="D609" s="150" t="s">
        <v>435</v>
      </c>
      <c r="E609" s="48">
        <v>500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2"/>
        <v>500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500</v>
      </c>
      <c r="AM609" s="56" t="s">
        <v>1787</v>
      </c>
    </row>
    <row r="610" spans="1:39" x14ac:dyDescent="0.25">
      <c r="A610" s="125" t="s">
        <v>2009</v>
      </c>
      <c r="B610" s="69" t="s">
        <v>2010</v>
      </c>
      <c r="C610" s="49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2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2011</v>
      </c>
      <c r="B611" s="69" t="s">
        <v>2012</v>
      </c>
      <c r="C611" s="49"/>
      <c r="D611" s="150" t="s">
        <v>435</v>
      </c>
      <c r="E611" s="48">
        <v>1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1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1</v>
      </c>
      <c r="AM611" s="56" t="s">
        <v>1799</v>
      </c>
    </row>
    <row r="612" spans="1:39" x14ac:dyDescent="0.25">
      <c r="A612" s="125" t="s">
        <v>2013</v>
      </c>
      <c r="B612" s="69" t="s">
        <v>2014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si="40"/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2015</v>
      </c>
      <c r="B613" s="69" t="s">
        <v>2016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0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2017</v>
      </c>
      <c r="B614" s="69" t="s">
        <v>2018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0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2019</v>
      </c>
      <c r="B615" s="69" t="s">
        <v>2020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0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61" t="s">
        <v>1546</v>
      </c>
      <c r="B616" s="162"/>
      <c r="C616" s="163"/>
      <c r="D616" s="126"/>
      <c r="E616" s="48">
        <v>0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0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0</v>
      </c>
      <c r="AM616" s="56"/>
    </row>
    <row r="617" spans="1:39" x14ac:dyDescent="0.25">
      <c r="A617" s="52" t="s">
        <v>1547</v>
      </c>
      <c r="B617" s="53" t="s">
        <v>1548</v>
      </c>
      <c r="C617" s="124" t="s">
        <v>2397</v>
      </c>
      <c r="D617" s="150" t="s">
        <v>435</v>
      </c>
      <c r="E617" s="48">
        <v>2191.9250000000002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2191.9250000000002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2191.9250000000002</v>
      </c>
      <c r="AM617" s="56" t="s">
        <v>1787</v>
      </c>
    </row>
    <row r="618" spans="1:39" x14ac:dyDescent="0.25">
      <c r="A618" s="52" t="s">
        <v>1549</v>
      </c>
      <c r="B618" s="53" t="s">
        <v>1550</v>
      </c>
      <c r="C618" s="56"/>
      <c r="D618" s="54" t="s">
        <v>435</v>
      </c>
      <c r="E618" s="48">
        <v>19.95</v>
      </c>
      <c r="F618" s="55"/>
      <c r="G618" s="37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>
        <f t="shared" si="40"/>
        <v>19.95</v>
      </c>
      <c r="T618" s="50"/>
      <c r="U618" s="50"/>
      <c r="V618" s="51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>
        <f t="shared" si="41"/>
        <v>0</v>
      </c>
      <c r="AL618" s="50">
        <f t="shared" si="37"/>
        <v>19.95</v>
      </c>
      <c r="AM618" s="56" t="s">
        <v>1787</v>
      </c>
    </row>
    <row r="619" spans="1:39" x14ac:dyDescent="0.25">
      <c r="A619" s="52" t="s">
        <v>1551</v>
      </c>
      <c r="B619" s="53" t="s">
        <v>1552</v>
      </c>
      <c r="C619" s="56"/>
      <c r="D619" s="54" t="s">
        <v>435</v>
      </c>
      <c r="E619" s="48">
        <v>69.95</v>
      </c>
      <c r="F619" s="55"/>
      <c r="G619" s="37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>
        <f t="shared" si="40"/>
        <v>69.95</v>
      </c>
      <c r="T619" s="50"/>
      <c r="U619" s="50"/>
      <c r="V619" s="51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>
        <f t="shared" si="41"/>
        <v>0</v>
      </c>
      <c r="AL619" s="50">
        <f t="shared" si="37"/>
        <v>69.95</v>
      </c>
      <c r="AM619" s="56" t="s">
        <v>1787</v>
      </c>
    </row>
    <row r="620" spans="1:39" x14ac:dyDescent="0.25">
      <c r="A620" s="52" t="s">
        <v>1553</v>
      </c>
      <c r="B620" s="53" t="s">
        <v>1554</v>
      </c>
      <c r="C620" s="56" t="s">
        <v>2398</v>
      </c>
      <c r="D620" s="54" t="s">
        <v>435</v>
      </c>
      <c r="E620" s="48">
        <v>125</v>
      </c>
      <c r="F620" s="55"/>
      <c r="G620" s="37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>
        <f t="shared" si="40"/>
        <v>125</v>
      </c>
      <c r="T620" s="50"/>
      <c r="U620" s="50"/>
      <c r="V620" s="51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>
        <f t="shared" si="41"/>
        <v>0</v>
      </c>
      <c r="AL620" s="50">
        <f t="shared" si="37"/>
        <v>125</v>
      </c>
      <c r="AM620" s="56" t="s">
        <v>1787</v>
      </c>
    </row>
    <row r="621" spans="1:39" x14ac:dyDescent="0.25">
      <c r="A621" s="52" t="s">
        <v>1555</v>
      </c>
      <c r="B621" s="53" t="s">
        <v>1556</v>
      </c>
      <c r="C621" s="56"/>
      <c r="D621" s="54" t="s">
        <v>435</v>
      </c>
      <c r="E621" s="48">
        <v>0</v>
      </c>
      <c r="F621" s="55"/>
      <c r="G621" s="37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>
        <f t="shared" si="40"/>
        <v>0</v>
      </c>
      <c r="T621" s="50"/>
      <c r="U621" s="50"/>
      <c r="V621" s="51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>
        <f t="shared" si="41"/>
        <v>0</v>
      </c>
      <c r="AL621" s="50">
        <f t="shared" ref="AL621:AL624" si="43">S621-AK621</f>
        <v>0</v>
      </c>
      <c r="AM621" s="56" t="s">
        <v>1787</v>
      </c>
    </row>
    <row r="622" spans="1:39" x14ac:dyDescent="0.25">
      <c r="A622" s="52" t="s">
        <v>1557</v>
      </c>
      <c r="B622" s="53" t="s">
        <v>1558</v>
      </c>
      <c r="C622" s="37"/>
      <c r="D622" s="54" t="s">
        <v>435</v>
      </c>
      <c r="E622" s="48">
        <v>24.950000000000003</v>
      </c>
      <c r="F622" s="55"/>
      <c r="G622" s="37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>
        <f t="shared" si="40"/>
        <v>24.950000000000003</v>
      </c>
      <c r="T622" s="50"/>
      <c r="U622" s="50"/>
      <c r="V622" s="51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>
        <f t="shared" si="41"/>
        <v>0</v>
      </c>
      <c r="AL622" s="50">
        <f t="shared" si="43"/>
        <v>24.950000000000003</v>
      </c>
      <c r="AM622" s="56" t="s">
        <v>1787</v>
      </c>
    </row>
    <row r="623" spans="1:39" x14ac:dyDescent="0.25">
      <c r="A623" s="52" t="s">
        <v>1559</v>
      </c>
      <c r="B623" s="53" t="s">
        <v>1560</v>
      </c>
      <c r="C623" s="37"/>
      <c r="D623" s="54" t="s">
        <v>435</v>
      </c>
      <c r="E623" s="48">
        <v>25</v>
      </c>
      <c r="F623" s="55"/>
      <c r="G623" s="37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>
        <f t="shared" si="40"/>
        <v>25</v>
      </c>
      <c r="T623" s="50"/>
      <c r="U623" s="50"/>
      <c r="V623" s="51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>
        <f t="shared" si="41"/>
        <v>0</v>
      </c>
      <c r="AL623" s="50">
        <f t="shared" si="43"/>
        <v>25</v>
      </c>
      <c r="AM623" s="56" t="s">
        <v>1787</v>
      </c>
    </row>
    <row r="624" spans="1:39" x14ac:dyDescent="0.25">
      <c r="A624" s="52" t="s">
        <v>1561</v>
      </c>
      <c r="B624" s="53" t="s">
        <v>1562</v>
      </c>
      <c r="C624" s="37"/>
      <c r="D624" s="54" t="s">
        <v>435</v>
      </c>
      <c r="E624" s="48">
        <v>99.95</v>
      </c>
      <c r="F624" s="55"/>
      <c r="G624" s="37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>
        <f t="shared" si="40"/>
        <v>99.95</v>
      </c>
      <c r="T624" s="50"/>
      <c r="U624" s="50"/>
      <c r="V624" s="51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>
        <f t="shared" si="41"/>
        <v>0</v>
      </c>
      <c r="AL624" s="50">
        <f t="shared" si="43"/>
        <v>99.95</v>
      </c>
      <c r="AM624" s="56"/>
    </row>
    <row r="625" spans="1:87" x14ac:dyDescent="0.25">
      <c r="A625" s="52" t="s">
        <v>1563</v>
      </c>
      <c r="B625" s="53" t="s">
        <v>1564</v>
      </c>
      <c r="C625" s="37"/>
      <c r="D625" s="54" t="s">
        <v>435</v>
      </c>
      <c r="E625" s="48"/>
      <c r="F625" s="55"/>
      <c r="G625" s="37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>
        <f t="shared" si="40"/>
        <v>0</v>
      </c>
      <c r="T625" s="50"/>
      <c r="U625" s="50"/>
      <c r="V625" s="51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6"/>
    </row>
    <row r="626" spans="1:87" x14ac:dyDescent="0.25">
      <c r="A626" s="52" t="s">
        <v>1565</v>
      </c>
      <c r="B626" s="53" t="s">
        <v>1566</v>
      </c>
      <c r="C626" s="37"/>
      <c r="D626" s="151" t="s">
        <v>435</v>
      </c>
      <c r="E626" s="48">
        <v>25</v>
      </c>
      <c r="F626" s="86"/>
      <c r="G626" s="87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50">
        <f t="shared" si="40"/>
        <v>25</v>
      </c>
      <c r="T626" s="88"/>
      <c r="U626" s="88"/>
      <c r="V626" s="89"/>
      <c r="W626" s="88"/>
      <c r="X626" s="88"/>
      <c r="Y626" s="88"/>
      <c r="Z626" s="88"/>
      <c r="AA626" s="88"/>
      <c r="AB626" s="88"/>
      <c r="AC626" s="88"/>
      <c r="AD626" s="88"/>
      <c r="AE626" s="88"/>
      <c r="AF626" s="88"/>
      <c r="AG626" s="88"/>
      <c r="AH626" s="88"/>
      <c r="AI626" s="88"/>
      <c r="AJ626" s="88"/>
      <c r="AK626" s="88">
        <v>0</v>
      </c>
      <c r="AL626" s="50">
        <f t="shared" ref="AL626:AL689" si="44">S626-AK626</f>
        <v>25</v>
      </c>
      <c r="AM626" s="56" t="s">
        <v>1787</v>
      </c>
    </row>
    <row r="627" spans="1:87" x14ac:dyDescent="0.25">
      <c r="A627" s="52" t="s">
        <v>1567</v>
      </c>
      <c r="B627" s="53" t="s">
        <v>1568</v>
      </c>
      <c r="C627" s="37"/>
      <c r="D627" s="127" t="s">
        <v>435</v>
      </c>
      <c r="E627" s="48">
        <v>25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25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v>0</v>
      </c>
      <c r="AL627" s="50">
        <f t="shared" si="44"/>
        <v>25</v>
      </c>
      <c r="AM627" s="56" t="s">
        <v>1787</v>
      </c>
    </row>
    <row r="628" spans="1:87" x14ac:dyDescent="0.25">
      <c r="A628" s="52" t="s">
        <v>1569</v>
      </c>
      <c r="B628" s="53" t="s">
        <v>1570</v>
      </c>
      <c r="C628" s="37"/>
      <c r="D628" s="150" t="s">
        <v>435</v>
      </c>
      <c r="E628" s="48">
        <v>100</v>
      </c>
      <c r="F628" s="92"/>
      <c r="G628" s="93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50">
        <f t="shared" si="40"/>
        <v>100</v>
      </c>
      <c r="T628" s="94"/>
      <c r="U628" s="94"/>
      <c r="V628" s="95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>
        <v>0</v>
      </c>
      <c r="AL628" s="50">
        <f t="shared" si="44"/>
        <v>100</v>
      </c>
      <c r="AM628" s="56" t="s">
        <v>1787</v>
      </c>
    </row>
    <row r="629" spans="1:87" x14ac:dyDescent="0.25">
      <c r="A629" s="52" t="s">
        <v>1571</v>
      </c>
      <c r="B629" s="53" t="s">
        <v>1572</v>
      </c>
      <c r="C629" s="37"/>
      <c r="D629" s="150" t="s">
        <v>435</v>
      </c>
      <c r="E629" s="48">
        <v>25</v>
      </c>
      <c r="F629" s="92"/>
      <c r="G629" s="93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50">
        <f t="shared" si="40"/>
        <v>25</v>
      </c>
      <c r="T629" s="94"/>
      <c r="U629" s="94"/>
      <c r="V629" s="95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>
        <v>0</v>
      </c>
      <c r="AL629" s="50">
        <f t="shared" si="44"/>
        <v>25</v>
      </c>
      <c r="AM629" s="56" t="s">
        <v>1787</v>
      </c>
    </row>
    <row r="630" spans="1:87" x14ac:dyDescent="0.25">
      <c r="A630" s="161" t="s">
        <v>1573</v>
      </c>
      <c r="B630" s="162"/>
      <c r="C630" s="162"/>
      <c r="D630" s="36"/>
      <c r="E630" s="48">
        <v>0</v>
      </c>
      <c r="F630" s="92"/>
      <c r="G630" s="93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>
        <f t="shared" ref="S630:S661" si="45">SUM(E630:R630)</f>
        <v>0</v>
      </c>
      <c r="T630" s="94"/>
      <c r="U630" s="94"/>
      <c r="V630" s="95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>
        <f t="shared" ref="AK630:AK648" si="46">SUM(T630:AJ630)</f>
        <v>0</v>
      </c>
      <c r="AL630" s="94">
        <f t="shared" si="44"/>
        <v>0</v>
      </c>
      <c r="AM630" s="56"/>
    </row>
    <row r="631" spans="1:87" x14ac:dyDescent="0.25">
      <c r="A631" s="52" t="s">
        <v>1574</v>
      </c>
      <c r="B631" s="53" t="s">
        <v>1575</v>
      </c>
      <c r="C631" s="56" t="s">
        <v>2399</v>
      </c>
      <c r="D631" s="150" t="s">
        <v>440</v>
      </c>
      <c r="E631" s="48">
        <v>3.4000000000000004</v>
      </c>
      <c r="F631" s="92"/>
      <c r="G631" s="93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>
        <f>5</f>
        <v>5</v>
      </c>
      <c r="S631" s="94">
        <f t="shared" si="45"/>
        <v>8.4</v>
      </c>
      <c r="T631" s="94"/>
      <c r="U631" s="94"/>
      <c r="V631" s="95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>
        <v>2</v>
      </c>
      <c r="AL631" s="94">
        <f t="shared" si="44"/>
        <v>6.4</v>
      </c>
      <c r="AM631" s="56" t="s">
        <v>1789</v>
      </c>
    </row>
    <row r="632" spans="1:87" x14ac:dyDescent="0.25">
      <c r="A632" s="161" t="s">
        <v>1576</v>
      </c>
      <c r="B632" s="162"/>
      <c r="C632" s="163"/>
      <c r="D632" s="47"/>
      <c r="E632" s="48">
        <v>0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5"/>
        <v>0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6"/>
        <v>0</v>
      </c>
      <c r="AL632" s="50">
        <f t="shared" si="44"/>
        <v>0</v>
      </c>
      <c r="AM632" s="56"/>
    </row>
    <row r="633" spans="1:87" x14ac:dyDescent="0.25">
      <c r="A633" s="52" t="s">
        <v>1577</v>
      </c>
      <c r="B633" s="53" t="s">
        <v>1578</v>
      </c>
      <c r="C633" s="56" t="s">
        <v>2400</v>
      </c>
      <c r="D633" s="127" t="s">
        <v>447</v>
      </c>
      <c r="E633" s="48">
        <v>8.5</v>
      </c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5"/>
        <v>8.5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>
        <f t="shared" si="46"/>
        <v>0</v>
      </c>
      <c r="AL633" s="50">
        <f t="shared" si="44"/>
        <v>8.5</v>
      </c>
      <c r="AM633" s="56" t="s">
        <v>1789</v>
      </c>
    </row>
    <row r="634" spans="1:87" x14ac:dyDescent="0.25">
      <c r="A634" s="52" t="s">
        <v>1579</v>
      </c>
      <c r="B634" s="53" t="s">
        <v>1580</v>
      </c>
      <c r="C634" s="37" t="s">
        <v>2401</v>
      </c>
      <c r="D634" s="54" t="s">
        <v>883</v>
      </c>
      <c r="E634" s="48">
        <v>5.5</v>
      </c>
      <c r="F634" s="55"/>
      <c r="G634" s="37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>
        <f>2.5+2.5</f>
        <v>5</v>
      </c>
      <c r="S634" s="50">
        <f t="shared" si="45"/>
        <v>10.5</v>
      </c>
      <c r="T634" s="50">
        <f>2.5</f>
        <v>2.5</v>
      </c>
      <c r="U634" s="50"/>
      <c r="V634" s="51"/>
      <c r="W634" s="50"/>
      <c r="X634" s="50"/>
      <c r="Y634" s="50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  <c r="AJ634" s="50"/>
      <c r="AK634" s="50">
        <f t="shared" si="46"/>
        <v>2.5</v>
      </c>
      <c r="AL634" s="50">
        <f t="shared" si="44"/>
        <v>8</v>
      </c>
      <c r="AM634" s="56" t="s">
        <v>1789</v>
      </c>
    </row>
    <row r="635" spans="1:87" x14ac:dyDescent="0.25">
      <c r="A635" s="52" t="s">
        <v>1581</v>
      </c>
      <c r="B635" s="53" t="s">
        <v>1582</v>
      </c>
      <c r="C635" s="37" t="s">
        <v>2402</v>
      </c>
      <c r="D635" s="54" t="s">
        <v>447</v>
      </c>
      <c r="E635" s="48">
        <v>1250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5"/>
        <v>1250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f t="shared" si="46"/>
        <v>0</v>
      </c>
      <c r="AL635" s="50">
        <f t="shared" si="44"/>
        <v>1250</v>
      </c>
      <c r="AM635" s="56" t="s">
        <v>1787</v>
      </c>
    </row>
    <row r="636" spans="1:87" s="3" customFormat="1" x14ac:dyDescent="0.25">
      <c r="A636" s="52" t="s">
        <v>1583</v>
      </c>
      <c r="B636" s="53" t="s">
        <v>1584</v>
      </c>
      <c r="C636" s="56" t="s">
        <v>2403</v>
      </c>
      <c r="D636" s="54" t="s">
        <v>435</v>
      </c>
      <c r="E636" s="48">
        <v>500</v>
      </c>
      <c r="F636" s="55"/>
      <c r="G636" s="37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>
        <f t="shared" si="45"/>
        <v>500</v>
      </c>
      <c r="T636" s="50"/>
      <c r="U636" s="50"/>
      <c r="V636" s="51"/>
      <c r="W636" s="50"/>
      <c r="X636" s="50"/>
      <c r="Y636" s="50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  <c r="AJ636" s="50"/>
      <c r="AK636" s="50">
        <f t="shared" si="46"/>
        <v>0</v>
      </c>
      <c r="AL636" s="50">
        <f t="shared" si="44"/>
        <v>500</v>
      </c>
      <c r="AM636" s="56" t="s">
        <v>1787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52" t="s">
        <v>1585</v>
      </c>
      <c r="B637" s="53" t="s">
        <v>1587</v>
      </c>
      <c r="C637" s="56"/>
      <c r="D637" s="54" t="s">
        <v>447</v>
      </c>
      <c r="E637" s="48">
        <v>1</v>
      </c>
      <c r="F637" s="55"/>
      <c r="G637" s="37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>
        <f t="shared" si="45"/>
        <v>1</v>
      </c>
      <c r="T637" s="50"/>
      <c r="U637" s="50"/>
      <c r="V637" s="51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>
        <f t="shared" si="46"/>
        <v>0</v>
      </c>
      <c r="AL637" s="50">
        <f t="shared" si="44"/>
        <v>1</v>
      </c>
      <c r="AM637" s="56" t="s">
        <v>1789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52" t="s">
        <v>1585</v>
      </c>
      <c r="B638" s="53" t="s">
        <v>1586</v>
      </c>
      <c r="C638" s="56"/>
      <c r="D638" s="54" t="s">
        <v>468</v>
      </c>
      <c r="E638" s="48">
        <v>700</v>
      </c>
      <c r="F638" s="55"/>
      <c r="G638" s="37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>
        <f t="shared" si="45"/>
        <v>700</v>
      </c>
      <c r="T638" s="50"/>
      <c r="U638" s="50"/>
      <c r="V638" s="51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>
        <f t="shared" si="46"/>
        <v>0</v>
      </c>
      <c r="AL638" s="50">
        <f t="shared" si="44"/>
        <v>700</v>
      </c>
      <c r="AM638" s="56" t="s">
        <v>1787</v>
      </c>
    </row>
    <row r="639" spans="1:87" x14ac:dyDescent="0.25">
      <c r="A639" s="161" t="s">
        <v>1588</v>
      </c>
      <c r="B639" s="162"/>
      <c r="C639" s="163"/>
      <c r="D639" s="47"/>
      <c r="E639" s="48">
        <v>0</v>
      </c>
      <c r="F639" s="55"/>
      <c r="G639" s="37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>
        <f t="shared" si="45"/>
        <v>0</v>
      </c>
      <c r="T639" s="50"/>
      <c r="U639" s="50"/>
      <c r="V639" s="51"/>
      <c r="W639" s="50"/>
      <c r="X639" s="50"/>
      <c r="Y639" s="50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  <c r="AJ639" s="50"/>
      <c r="AK639" s="50">
        <f t="shared" si="46"/>
        <v>0</v>
      </c>
      <c r="AL639" s="50">
        <f t="shared" si="44"/>
        <v>0</v>
      </c>
      <c r="AM639" s="56"/>
    </row>
    <row r="640" spans="1:87" x14ac:dyDescent="0.25">
      <c r="A640" s="52" t="s">
        <v>1589</v>
      </c>
      <c r="B640" s="53" t="s">
        <v>1590</v>
      </c>
      <c r="C640" s="127" t="s">
        <v>2404</v>
      </c>
      <c r="D640" s="127" t="s">
        <v>447</v>
      </c>
      <c r="E640" s="48">
        <v>2.4000000000000004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2.4000000000000004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2.4000000000000004</v>
      </c>
      <c r="AM640" s="56" t="s">
        <v>1789</v>
      </c>
    </row>
    <row r="641" spans="1:39" x14ac:dyDescent="0.25">
      <c r="A641" s="52" t="s">
        <v>1591</v>
      </c>
      <c r="B641" s="53" t="s">
        <v>1592</v>
      </c>
      <c r="C641" s="42" t="s">
        <v>2405</v>
      </c>
      <c r="D641" s="54" t="s">
        <v>447</v>
      </c>
      <c r="E641" s="48">
        <v>1.2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>
        <f>2.5</f>
        <v>2.5</v>
      </c>
      <c r="S641" s="50">
        <f t="shared" si="45"/>
        <v>3.7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3.7</v>
      </c>
      <c r="AM641" s="56" t="s">
        <v>1789</v>
      </c>
    </row>
    <row r="642" spans="1:39" x14ac:dyDescent="0.25">
      <c r="A642" s="52" t="s">
        <v>1593</v>
      </c>
      <c r="B642" s="53" t="s">
        <v>1594</v>
      </c>
      <c r="C642" s="37"/>
      <c r="D642" s="54" t="s">
        <v>447</v>
      </c>
      <c r="E642" s="48">
        <v>6.9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>
        <f t="shared" si="45"/>
        <v>6.9</v>
      </c>
      <c r="T642" s="50">
        <f>1</f>
        <v>1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f t="shared" si="46"/>
        <v>1</v>
      </c>
      <c r="AL642" s="50">
        <f t="shared" si="44"/>
        <v>5.9</v>
      </c>
      <c r="AM642" s="56" t="s">
        <v>1789</v>
      </c>
    </row>
    <row r="643" spans="1:39" x14ac:dyDescent="0.25">
      <c r="A643" s="52" t="s">
        <v>1595</v>
      </c>
      <c r="B643" s="53" t="s">
        <v>1596</v>
      </c>
      <c r="C643" s="37"/>
      <c r="D643" s="54"/>
      <c r="E643" s="48">
        <v>9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9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9</v>
      </c>
      <c r="AM643" s="56" t="s">
        <v>1804</v>
      </c>
    </row>
    <row r="644" spans="1:39" x14ac:dyDescent="0.25">
      <c r="A644" s="75" t="s">
        <v>1597</v>
      </c>
      <c r="B644" s="111" t="s">
        <v>1598</v>
      </c>
      <c r="C644" s="37"/>
      <c r="D644" s="127"/>
      <c r="E644" s="48">
        <v>19.774999999999999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19.774999999999999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>
        <f>0.004</f>
        <v>4.0000000000000001E-3</v>
      </c>
      <c r="AJ644" s="50"/>
      <c r="AK644" s="50">
        <f t="shared" si="46"/>
        <v>4.0000000000000001E-3</v>
      </c>
      <c r="AL644" s="50">
        <f t="shared" si="44"/>
        <v>19.770999999999997</v>
      </c>
      <c r="AM644" s="56" t="s">
        <v>1789</v>
      </c>
    </row>
    <row r="645" spans="1:39" x14ac:dyDescent="0.25">
      <c r="A645" s="161" t="s">
        <v>1599</v>
      </c>
      <c r="B645" s="162"/>
      <c r="C645" s="162"/>
      <c r="D645" s="36"/>
      <c r="E645" s="48">
        <v>0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0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0</v>
      </c>
      <c r="AM645" s="56"/>
    </row>
    <row r="646" spans="1:39" x14ac:dyDescent="0.25">
      <c r="A646" s="75" t="s">
        <v>1600</v>
      </c>
      <c r="B646" s="111" t="s">
        <v>1601</v>
      </c>
      <c r="C646" s="37" t="s">
        <v>2406</v>
      </c>
      <c r="D646" s="127" t="s">
        <v>447</v>
      </c>
      <c r="E646" s="48">
        <v>0.37999999999999989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>
        <f>2.5+2.5</f>
        <v>5</v>
      </c>
      <c r="S646" s="50">
        <f t="shared" si="45"/>
        <v>5.38</v>
      </c>
      <c r="T646" s="50">
        <f>1</f>
        <v>1</v>
      </c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v>2.35</v>
      </c>
      <c r="AL646" s="50">
        <f t="shared" si="44"/>
        <v>3.03</v>
      </c>
      <c r="AM646" s="56" t="s">
        <v>1789</v>
      </c>
    </row>
    <row r="647" spans="1:39" x14ac:dyDescent="0.25">
      <c r="A647" s="52" t="s">
        <v>1602</v>
      </c>
      <c r="B647" s="53" t="s">
        <v>1603</v>
      </c>
      <c r="C647" s="37" t="s">
        <v>2407</v>
      </c>
      <c r="D647" s="54" t="s">
        <v>447</v>
      </c>
      <c r="E647" s="48">
        <v>5</v>
      </c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>
        <f t="shared" si="45"/>
        <v>5</v>
      </c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>
        <f t="shared" si="46"/>
        <v>0</v>
      </c>
      <c r="AL647" s="50">
        <f t="shared" si="44"/>
        <v>5</v>
      </c>
      <c r="AM647" s="56" t="s">
        <v>1789</v>
      </c>
    </row>
    <row r="648" spans="1:39" x14ac:dyDescent="0.25">
      <c r="A648" s="52" t="s">
        <v>1604</v>
      </c>
      <c r="B648" s="53" t="s">
        <v>1605</v>
      </c>
      <c r="C648" s="37"/>
      <c r="D648" s="54" t="s">
        <v>447</v>
      </c>
      <c r="E648" s="48">
        <v>750</v>
      </c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>
        <f t="shared" si="45"/>
        <v>750</v>
      </c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>
        <f t="shared" si="46"/>
        <v>0</v>
      </c>
      <c r="AL648" s="50">
        <f t="shared" si="44"/>
        <v>750</v>
      </c>
      <c r="AM648" s="56" t="s">
        <v>1796</v>
      </c>
    </row>
    <row r="649" spans="1:39" x14ac:dyDescent="0.25">
      <c r="A649" s="52" t="s">
        <v>1606</v>
      </c>
      <c r="B649" s="53" t="s">
        <v>1607</v>
      </c>
      <c r="C649" s="37" t="s">
        <v>1608</v>
      </c>
      <c r="D649" s="54" t="s">
        <v>447</v>
      </c>
      <c r="E649" s="48">
        <v>1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1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v>0</v>
      </c>
      <c r="AL649" s="50">
        <f t="shared" si="44"/>
        <v>1</v>
      </c>
      <c r="AM649" s="56" t="s">
        <v>1796</v>
      </c>
    </row>
    <row r="650" spans="1:39" x14ac:dyDescent="0.25">
      <c r="A650" s="161" t="s">
        <v>1609</v>
      </c>
      <c r="B650" s="162"/>
      <c r="C650" s="163"/>
      <c r="D650" s="36"/>
      <c r="E650" s="48">
        <v>0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0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ref="AK650:AK657" si="47">SUM(T650:AJ650)</f>
        <v>0</v>
      </c>
      <c r="AL650" s="50">
        <f t="shared" si="44"/>
        <v>0</v>
      </c>
      <c r="AM650" s="56"/>
    </row>
    <row r="651" spans="1:39" x14ac:dyDescent="0.25">
      <c r="A651" s="52" t="s">
        <v>1610</v>
      </c>
      <c r="B651" s="53" t="s">
        <v>1611</v>
      </c>
      <c r="C651" s="56" t="s">
        <v>2408</v>
      </c>
      <c r="D651" s="127" t="s">
        <v>477</v>
      </c>
      <c r="E651" s="48">
        <v>0.99999999999999989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>
        <f t="shared" si="45"/>
        <v>0.99999999999999989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f t="shared" si="47"/>
        <v>0</v>
      </c>
      <c r="AL651" s="50">
        <f t="shared" si="44"/>
        <v>0.99999999999999989</v>
      </c>
      <c r="AM651" s="56" t="s">
        <v>1789</v>
      </c>
    </row>
    <row r="652" spans="1:39" x14ac:dyDescent="0.25">
      <c r="A652" s="52" t="s">
        <v>1612</v>
      </c>
      <c r="B652" s="53" t="s">
        <v>1613</v>
      </c>
      <c r="C652" s="37"/>
      <c r="D652" s="54" t="s">
        <v>581</v>
      </c>
      <c r="E652" s="48">
        <v>850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850</v>
      </c>
      <c r="T652" s="50"/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7"/>
        <v>0</v>
      </c>
      <c r="AL652" s="50">
        <f t="shared" si="44"/>
        <v>850</v>
      </c>
      <c r="AM652" s="56" t="s">
        <v>1787</v>
      </c>
    </row>
    <row r="653" spans="1:39" x14ac:dyDescent="0.25">
      <c r="A653" s="52" t="s">
        <v>1614</v>
      </c>
      <c r="B653" s="53" t="s">
        <v>1615</v>
      </c>
      <c r="C653" s="37"/>
      <c r="D653" s="54" t="s">
        <v>581</v>
      </c>
      <c r="E653" s="48">
        <v>200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200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7"/>
        <v>0</v>
      </c>
      <c r="AL653" s="50">
        <f t="shared" si="44"/>
        <v>200</v>
      </c>
      <c r="AM653" s="56" t="s">
        <v>1787</v>
      </c>
    </row>
    <row r="654" spans="1:39" x14ac:dyDescent="0.25">
      <c r="A654" s="161" t="s">
        <v>1616</v>
      </c>
      <c r="B654" s="162"/>
      <c r="C654" s="163"/>
      <c r="D654" s="47"/>
      <c r="E654" s="48">
        <v>0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0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>
        <f t="shared" si="47"/>
        <v>0</v>
      </c>
      <c r="AL654" s="50">
        <f t="shared" si="44"/>
        <v>0</v>
      </c>
      <c r="AM654" s="56"/>
    </row>
    <row r="655" spans="1:39" x14ac:dyDescent="0.25">
      <c r="A655" s="52" t="s">
        <v>1617</v>
      </c>
      <c r="B655" s="53" t="s">
        <v>1618</v>
      </c>
      <c r="C655" s="127" t="s">
        <v>2409</v>
      </c>
      <c r="D655" s="127" t="s">
        <v>447</v>
      </c>
      <c r="E655" s="48">
        <v>4.7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4.7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7"/>
        <v>0</v>
      </c>
      <c r="AL655" s="50">
        <f t="shared" si="44"/>
        <v>4.7</v>
      </c>
      <c r="AM655" s="56" t="s">
        <v>1789</v>
      </c>
    </row>
    <row r="656" spans="1:39" x14ac:dyDescent="0.25">
      <c r="A656" s="52" t="s">
        <v>1619</v>
      </c>
      <c r="B656" s="53" t="s">
        <v>1620</v>
      </c>
      <c r="C656" s="37"/>
      <c r="D656" s="54" t="s">
        <v>447</v>
      </c>
      <c r="E656" s="48">
        <v>3.0889999999999995</v>
      </c>
      <c r="F656" s="71"/>
      <c r="G656" s="4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5</f>
        <v>5</v>
      </c>
      <c r="S656" s="50">
        <f t="shared" si="45"/>
        <v>8.0889999999999986</v>
      </c>
      <c r="T656" s="50"/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f t="shared" si="47"/>
        <v>0</v>
      </c>
      <c r="AL656" s="50">
        <f t="shared" si="44"/>
        <v>8.0889999999999986</v>
      </c>
      <c r="AM656" s="56" t="s">
        <v>1789</v>
      </c>
    </row>
    <row r="657" spans="1:39" x14ac:dyDescent="0.25">
      <c r="A657" s="52" t="s">
        <v>1621</v>
      </c>
      <c r="B657" s="53" t="s">
        <v>1622</v>
      </c>
      <c r="C657" s="37" t="s">
        <v>2409</v>
      </c>
      <c r="D657" s="54" t="s">
        <v>447</v>
      </c>
      <c r="E657" s="48">
        <v>1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1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7"/>
        <v>0</v>
      </c>
      <c r="AL657" s="50">
        <f t="shared" si="44"/>
        <v>1</v>
      </c>
      <c r="AM657" s="56" t="s">
        <v>1796</v>
      </c>
    </row>
    <row r="658" spans="1:39" x14ac:dyDescent="0.25">
      <c r="A658" s="59" t="s">
        <v>1836</v>
      </c>
      <c r="B658" s="72" t="s">
        <v>1838</v>
      </c>
      <c r="C658" s="87"/>
      <c r="D658" s="142" t="s">
        <v>435</v>
      </c>
      <c r="E658" s="48">
        <v>1000</v>
      </c>
      <c r="F658" s="86"/>
      <c r="G658" s="87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>
        <f t="shared" si="45"/>
        <v>1000</v>
      </c>
      <c r="T658" s="88"/>
      <c r="U658" s="88"/>
      <c r="V658" s="89"/>
      <c r="W658" s="88"/>
      <c r="X658" s="88"/>
      <c r="Y658" s="88"/>
      <c r="Z658" s="88"/>
      <c r="AA658" s="88"/>
      <c r="AB658" s="88"/>
      <c r="AC658" s="88"/>
      <c r="AD658" s="88"/>
      <c r="AE658" s="88"/>
      <c r="AF658" s="88"/>
      <c r="AG658" s="88"/>
      <c r="AH658" s="88"/>
      <c r="AI658" s="88"/>
      <c r="AJ658" s="88"/>
      <c r="AK658" s="88" t="e">
        <f>T658+U658+V658+W658+X658+Y658+Z658+AA658+AB658+AC658+AD658+AE658+AG658+AH658+#REF!</f>
        <v>#REF!</v>
      </c>
      <c r="AL658" s="88" t="e">
        <f t="shared" si="44"/>
        <v>#REF!</v>
      </c>
      <c r="AM658" s="56" t="s">
        <v>1787</v>
      </c>
    </row>
    <row r="659" spans="1:39" x14ac:dyDescent="0.25">
      <c r="A659" s="52" t="s">
        <v>1837</v>
      </c>
      <c r="B659" s="53" t="s">
        <v>1839</v>
      </c>
      <c r="C659" s="37"/>
      <c r="D659" s="54" t="s">
        <v>435</v>
      </c>
      <c r="E659" s="48">
        <v>1000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1000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 t="e">
        <f>T659+U659+V659+W659+X659+Y659+Z659+AA659+AB659+AC659+AD659+AE659+AG659+AH659+#REF!</f>
        <v>#REF!</v>
      </c>
      <c r="AL659" s="50" t="e">
        <f t="shared" si="44"/>
        <v>#REF!</v>
      </c>
      <c r="AM659" s="56" t="s">
        <v>1787</v>
      </c>
    </row>
    <row r="660" spans="1:39" x14ac:dyDescent="0.25">
      <c r="A660" s="52" t="s">
        <v>1882</v>
      </c>
      <c r="B660" s="53" t="s">
        <v>1883</v>
      </c>
      <c r="C660" s="37"/>
      <c r="D660" s="54" t="s">
        <v>447</v>
      </c>
      <c r="E660" s="48">
        <v>2.5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2.5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91" si="48">SUM(T660:AJ660)</f>
        <v>0</v>
      </c>
      <c r="AL660" s="50">
        <f t="shared" si="44"/>
        <v>2.5</v>
      </c>
      <c r="AM660" s="56" t="s">
        <v>1789</v>
      </c>
    </row>
    <row r="661" spans="1:39" x14ac:dyDescent="0.25">
      <c r="A661" s="161" t="s">
        <v>1623</v>
      </c>
      <c r="B661" s="162"/>
      <c r="C661" s="163"/>
      <c r="D661" s="126"/>
      <c r="E661" s="48">
        <v>0</v>
      </c>
      <c r="F661" s="92"/>
      <c r="G661" s="93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>
        <f t="shared" si="45"/>
        <v>0</v>
      </c>
      <c r="T661" s="94"/>
      <c r="U661" s="94"/>
      <c r="V661" s="95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>
        <f t="shared" si="48"/>
        <v>0</v>
      </c>
      <c r="AL661" s="94">
        <f t="shared" si="44"/>
        <v>0</v>
      </c>
      <c r="AM661" s="56"/>
    </row>
    <row r="662" spans="1:39" x14ac:dyDescent="0.25">
      <c r="A662" s="52" t="s">
        <v>1624</v>
      </c>
      <c r="B662" s="53" t="s">
        <v>1625</v>
      </c>
      <c r="C662" s="37"/>
      <c r="D662" s="54" t="s">
        <v>447</v>
      </c>
      <c r="E662" s="48">
        <v>0</v>
      </c>
      <c r="F662" s="92"/>
      <c r="G662" s="93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>
        <f t="shared" ref="S662:S693" si="49">SUM(E662:R662)</f>
        <v>0</v>
      </c>
      <c r="T662" s="94"/>
      <c r="U662" s="94"/>
      <c r="V662" s="95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>
        <f t="shared" si="48"/>
        <v>0</v>
      </c>
      <c r="AL662" s="94">
        <f t="shared" si="44"/>
        <v>0</v>
      </c>
      <c r="AM662" s="56" t="s">
        <v>1789</v>
      </c>
    </row>
    <row r="663" spans="1:39" x14ac:dyDescent="0.25">
      <c r="A663" s="161" t="s">
        <v>1626</v>
      </c>
      <c r="B663" s="162"/>
      <c r="C663" s="163"/>
      <c r="D663" s="47"/>
      <c r="E663" s="48">
        <v>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9"/>
        <v>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8"/>
        <v>0</v>
      </c>
      <c r="AL663" s="50">
        <f t="shared" si="44"/>
        <v>0</v>
      </c>
      <c r="AM663" s="56"/>
    </row>
    <row r="664" spans="1:39" x14ac:dyDescent="0.25">
      <c r="A664" s="52" t="s">
        <v>1627</v>
      </c>
      <c r="B664" s="53" t="s">
        <v>1628</v>
      </c>
      <c r="C664" s="56" t="s">
        <v>2410</v>
      </c>
      <c r="D664" s="54" t="s">
        <v>477</v>
      </c>
      <c r="E664" s="48">
        <v>28309.5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9"/>
        <v>28309.5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v>500</v>
      </c>
      <c r="AL664" s="50">
        <f>S664-AK664</f>
        <v>27809.5</v>
      </c>
      <c r="AM664" s="56" t="s">
        <v>1787</v>
      </c>
    </row>
    <row r="665" spans="1:39" x14ac:dyDescent="0.25">
      <c r="A665" s="52" t="s">
        <v>1629</v>
      </c>
      <c r="B665" s="53" t="s">
        <v>1630</v>
      </c>
      <c r="C665" s="56" t="s">
        <v>2411</v>
      </c>
      <c r="D665" s="54" t="s">
        <v>468</v>
      </c>
      <c r="E665" s="48">
        <v>1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9"/>
        <v>1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8"/>
        <v>0</v>
      </c>
      <c r="AL665" s="50">
        <f t="shared" si="44"/>
        <v>1</v>
      </c>
      <c r="AM665" s="56" t="s">
        <v>1789</v>
      </c>
    </row>
    <row r="666" spans="1:39" x14ac:dyDescent="0.25">
      <c r="A666" s="52" t="s">
        <v>1631</v>
      </c>
      <c r="B666" s="53" t="s">
        <v>1632</v>
      </c>
      <c r="C666" s="37" t="s">
        <v>2412</v>
      </c>
      <c r="D666" s="54" t="s">
        <v>447</v>
      </c>
      <c r="E666" s="48">
        <v>200</v>
      </c>
      <c r="F666" s="55"/>
      <c r="G666" s="37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>
        <f t="shared" si="49"/>
        <v>200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8"/>
        <v>0</v>
      </c>
      <c r="AL666" s="50">
        <f t="shared" si="44"/>
        <v>200</v>
      </c>
      <c r="AM666" s="56" t="s">
        <v>1787</v>
      </c>
    </row>
    <row r="667" spans="1:39" x14ac:dyDescent="0.25">
      <c r="A667" s="52" t="s">
        <v>1633</v>
      </c>
      <c r="B667" s="53" t="s">
        <v>1634</v>
      </c>
      <c r="C667" s="37" t="s">
        <v>1635</v>
      </c>
      <c r="D667" s="54" t="s">
        <v>447</v>
      </c>
      <c r="E667" s="48">
        <v>300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9"/>
        <v>300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8"/>
        <v>0</v>
      </c>
      <c r="AL667" s="50">
        <f t="shared" si="44"/>
        <v>300</v>
      </c>
      <c r="AM667" s="56" t="s">
        <v>1787</v>
      </c>
    </row>
    <row r="668" spans="1:39" x14ac:dyDescent="0.25">
      <c r="A668" s="52" t="s">
        <v>1636</v>
      </c>
      <c r="B668" s="53" t="s">
        <v>1637</v>
      </c>
      <c r="C668" s="37" t="s">
        <v>2413</v>
      </c>
      <c r="D668" s="54" t="s">
        <v>581</v>
      </c>
      <c r="E668" s="48">
        <v>1565</v>
      </c>
      <c r="F668" s="55"/>
      <c r="G668" s="37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>
        <f t="shared" si="49"/>
        <v>1565</v>
      </c>
      <c r="T668" s="50"/>
      <c r="U668" s="50"/>
      <c r="V668" s="51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>
        <f t="shared" si="48"/>
        <v>0</v>
      </c>
      <c r="AL668" s="50">
        <f t="shared" si="44"/>
        <v>1565</v>
      </c>
      <c r="AM668" s="56" t="s">
        <v>1787</v>
      </c>
    </row>
    <row r="669" spans="1:39" x14ac:dyDescent="0.25">
      <c r="A669" s="52" t="s">
        <v>1638</v>
      </c>
      <c r="B669" s="53" t="s">
        <v>1639</v>
      </c>
      <c r="C669" s="56" t="s">
        <v>2403</v>
      </c>
      <c r="D669" s="54" t="s">
        <v>468</v>
      </c>
      <c r="E669" s="48">
        <v>480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9"/>
        <v>480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>
        <f t="shared" si="48"/>
        <v>0</v>
      </c>
      <c r="AL669" s="50">
        <f t="shared" si="44"/>
        <v>480</v>
      </c>
      <c r="AM669" s="56" t="s">
        <v>1787</v>
      </c>
    </row>
    <row r="670" spans="1:39" x14ac:dyDescent="0.25">
      <c r="A670" s="52" t="s">
        <v>1640</v>
      </c>
      <c r="B670" s="53" t="s">
        <v>1641</v>
      </c>
      <c r="C670" s="56" t="s">
        <v>2412</v>
      </c>
      <c r="D670" s="54" t="s">
        <v>435</v>
      </c>
      <c r="E670" s="48">
        <v>50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9"/>
        <v>50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si="48"/>
        <v>0</v>
      </c>
      <c r="AL670" s="50">
        <f t="shared" si="44"/>
        <v>50</v>
      </c>
      <c r="AM670" s="56" t="s">
        <v>1787</v>
      </c>
    </row>
    <row r="671" spans="1:39" x14ac:dyDescent="0.25">
      <c r="A671" s="52" t="s">
        <v>1642</v>
      </c>
      <c r="B671" s="53" t="s">
        <v>1643</v>
      </c>
      <c r="C671" s="56" t="s">
        <v>2414</v>
      </c>
      <c r="D671" s="54" t="s">
        <v>435</v>
      </c>
      <c r="E671" s="48">
        <v>100</v>
      </c>
      <c r="F671" s="55"/>
      <c r="G671" s="37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>
        <f t="shared" si="49"/>
        <v>100</v>
      </c>
      <c r="T671" s="50"/>
      <c r="U671" s="50"/>
      <c r="V671" s="51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  <c r="AJ671" s="50"/>
      <c r="AK671" s="50">
        <f t="shared" si="48"/>
        <v>0</v>
      </c>
      <c r="AL671" s="50">
        <f t="shared" si="44"/>
        <v>100</v>
      </c>
      <c r="AM671" s="56" t="s">
        <v>1787</v>
      </c>
    </row>
    <row r="672" spans="1:39" x14ac:dyDescent="0.25">
      <c r="A672" s="52" t="s">
        <v>1644</v>
      </c>
      <c r="B672" s="53" t="s">
        <v>1645</v>
      </c>
      <c r="C672" s="56" t="s">
        <v>2412</v>
      </c>
      <c r="D672" s="54" t="s">
        <v>435</v>
      </c>
      <c r="E672" s="48">
        <v>400</v>
      </c>
      <c r="F672" s="55"/>
      <c r="G672" s="37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>
        <f t="shared" si="49"/>
        <v>400</v>
      </c>
      <c r="T672" s="50"/>
      <c r="U672" s="50"/>
      <c r="V672" s="51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  <c r="AJ672" s="50"/>
      <c r="AK672" s="50">
        <f t="shared" si="48"/>
        <v>0</v>
      </c>
      <c r="AL672" s="50">
        <f t="shared" si="44"/>
        <v>400</v>
      </c>
      <c r="AM672" s="56" t="s">
        <v>1787</v>
      </c>
    </row>
    <row r="673" spans="1:39" x14ac:dyDescent="0.25">
      <c r="A673" s="52" t="s">
        <v>1646</v>
      </c>
      <c r="B673" s="53" t="s">
        <v>1647</v>
      </c>
      <c r="C673" s="56"/>
      <c r="D673" s="54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 t="s">
        <v>1787</v>
      </c>
    </row>
    <row r="674" spans="1:39" x14ac:dyDescent="0.25">
      <c r="A674" s="52" t="s">
        <v>1648</v>
      </c>
      <c r="B674" s="53" t="s">
        <v>1649</v>
      </c>
      <c r="C674" s="56"/>
      <c r="D674" s="127"/>
      <c r="E674" s="48">
        <v>250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250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f t="shared" si="48"/>
        <v>0</v>
      </c>
      <c r="AL674" s="50">
        <f t="shared" si="44"/>
        <v>250</v>
      </c>
      <c r="AM674" s="56" t="s">
        <v>1787</v>
      </c>
    </row>
    <row r="675" spans="1:39" x14ac:dyDescent="0.25">
      <c r="A675" s="52" t="s">
        <v>1650</v>
      </c>
      <c r="B675" s="53" t="s">
        <v>1651</v>
      </c>
      <c r="C675" s="62" t="s">
        <v>2415</v>
      </c>
      <c r="D675" s="127" t="s">
        <v>468</v>
      </c>
      <c r="E675" s="48">
        <v>600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600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600</v>
      </c>
      <c r="AM675" s="56" t="s">
        <v>1787</v>
      </c>
    </row>
    <row r="676" spans="1:39" x14ac:dyDescent="0.25">
      <c r="A676" s="52" t="s">
        <v>1652</v>
      </c>
      <c r="B676" s="53" t="s">
        <v>1653</v>
      </c>
      <c r="C676" s="62" t="s">
        <v>1654</v>
      </c>
      <c r="D676" s="151" t="s">
        <v>468</v>
      </c>
      <c r="E676" s="48">
        <v>497</v>
      </c>
      <c r="F676" s="86"/>
      <c r="G676" s="87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>
        <f t="shared" si="49"/>
        <v>497</v>
      </c>
      <c r="T676" s="88"/>
      <c r="U676" s="88"/>
      <c r="V676" s="89"/>
      <c r="W676" s="88"/>
      <c r="X676" s="88"/>
      <c r="Y676" s="88"/>
      <c r="Z676" s="88"/>
      <c r="AA676" s="88"/>
      <c r="AB676" s="88"/>
      <c r="AC676" s="88"/>
      <c r="AD676" s="88"/>
      <c r="AE676" s="88"/>
      <c r="AF676" s="88"/>
      <c r="AG676" s="88"/>
      <c r="AH676" s="88"/>
      <c r="AI676" s="88"/>
      <c r="AJ676" s="88"/>
      <c r="AK676" s="88">
        <f t="shared" si="48"/>
        <v>0</v>
      </c>
      <c r="AL676" s="88">
        <f t="shared" si="44"/>
        <v>497</v>
      </c>
      <c r="AM676" s="56" t="s">
        <v>1787</v>
      </c>
    </row>
    <row r="677" spans="1:39" x14ac:dyDescent="0.25">
      <c r="A677" s="161" t="s">
        <v>1655</v>
      </c>
      <c r="B677" s="162"/>
      <c r="C677" s="163"/>
      <c r="D677" s="47"/>
      <c r="E677" s="48">
        <v>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0</v>
      </c>
      <c r="AM677" s="56"/>
    </row>
    <row r="678" spans="1:39" x14ac:dyDescent="0.25">
      <c r="A678" s="52" t="s">
        <v>1656</v>
      </c>
      <c r="B678" s="53" t="s">
        <v>1657</v>
      </c>
      <c r="C678" s="56" t="s">
        <v>1658</v>
      </c>
      <c r="D678" s="150" t="s">
        <v>435</v>
      </c>
      <c r="E678" s="48">
        <v>0</v>
      </c>
      <c r="F678" s="92"/>
      <c r="G678" s="93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>
        <f t="shared" si="49"/>
        <v>0</v>
      </c>
      <c r="T678" s="94"/>
      <c r="U678" s="94"/>
      <c r="V678" s="95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>
        <f t="shared" si="48"/>
        <v>0</v>
      </c>
      <c r="AL678" s="94">
        <f t="shared" si="44"/>
        <v>0</v>
      </c>
      <c r="AM678" s="56" t="s">
        <v>1789</v>
      </c>
    </row>
    <row r="679" spans="1:39" x14ac:dyDescent="0.25">
      <c r="A679" s="52" t="s">
        <v>1659</v>
      </c>
      <c r="B679" s="53" t="s">
        <v>1660</v>
      </c>
      <c r="C679" s="56" t="s">
        <v>1658</v>
      </c>
      <c r="D679" s="54" t="s">
        <v>435</v>
      </c>
      <c r="E679" s="48">
        <v>188.6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188.6</v>
      </c>
      <c r="T679" s="50">
        <f>20</f>
        <v>20</v>
      </c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20</v>
      </c>
      <c r="AL679" s="50">
        <f t="shared" si="44"/>
        <v>168.6</v>
      </c>
      <c r="AM679" s="56" t="s">
        <v>1787</v>
      </c>
    </row>
    <row r="680" spans="1:39" x14ac:dyDescent="0.25">
      <c r="A680" s="52" t="s">
        <v>1661</v>
      </c>
      <c r="B680" s="128" t="s">
        <v>1662</v>
      </c>
      <c r="C680" s="56"/>
      <c r="D680" s="54" t="s">
        <v>1513</v>
      </c>
      <c r="E680" s="48">
        <v>100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100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100</v>
      </c>
      <c r="AM680" s="56" t="s">
        <v>1787</v>
      </c>
    </row>
    <row r="681" spans="1:39" x14ac:dyDescent="0.25">
      <c r="A681" s="52" t="s">
        <v>1663</v>
      </c>
      <c r="B681" s="53" t="s">
        <v>1664</v>
      </c>
      <c r="C681" s="56"/>
      <c r="D681" s="127"/>
      <c r="E681" s="48">
        <v>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0</v>
      </c>
      <c r="AM681" s="56" t="s">
        <v>1787</v>
      </c>
    </row>
    <row r="682" spans="1:39" x14ac:dyDescent="0.25">
      <c r="A682" s="52" t="s">
        <v>1665</v>
      </c>
      <c r="B682" s="53" t="s">
        <v>1666</v>
      </c>
      <c r="C682" s="56"/>
      <c r="D682" s="127" t="s">
        <v>1513</v>
      </c>
      <c r="E682" s="48">
        <v>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0</v>
      </c>
      <c r="AM682" s="56" t="s">
        <v>1794</v>
      </c>
    </row>
    <row r="683" spans="1:39" x14ac:dyDescent="0.25">
      <c r="A683" s="161" t="s">
        <v>1667</v>
      </c>
      <c r="B683" s="162"/>
      <c r="C683" s="162"/>
      <c r="D683" s="36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/>
    </row>
    <row r="684" spans="1:39" x14ac:dyDescent="0.25">
      <c r="A684" s="52" t="s">
        <v>1668</v>
      </c>
      <c r="B684" s="53" t="s">
        <v>1669</v>
      </c>
      <c r="C684" s="56" t="s">
        <v>2416</v>
      </c>
      <c r="D684" s="127" t="s">
        <v>435</v>
      </c>
      <c r="E684" s="48">
        <v>1278.5</v>
      </c>
      <c r="F684" s="76"/>
      <c r="G684" s="56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1278.5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1278.5</v>
      </c>
      <c r="AM684" s="56" t="s">
        <v>1797</v>
      </c>
    </row>
    <row r="685" spans="1:39" x14ac:dyDescent="0.25">
      <c r="A685" s="52" t="s">
        <v>1670</v>
      </c>
      <c r="B685" s="53" t="s">
        <v>1671</v>
      </c>
      <c r="C685" s="62" t="s">
        <v>2417</v>
      </c>
      <c r="D685" s="54" t="s">
        <v>435</v>
      </c>
      <c r="E685" s="48">
        <v>1423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1423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1423</v>
      </c>
      <c r="AM685" s="56" t="s">
        <v>1797</v>
      </c>
    </row>
    <row r="686" spans="1:39" x14ac:dyDescent="0.25">
      <c r="A686" s="59" t="s">
        <v>1672</v>
      </c>
      <c r="B686" s="72" t="s">
        <v>1673</v>
      </c>
      <c r="C686" s="57" t="s">
        <v>1674</v>
      </c>
      <c r="D686" s="142" t="s">
        <v>435</v>
      </c>
      <c r="E686" s="48">
        <v>499.97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499.97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499.97</v>
      </c>
      <c r="AM686" s="56" t="s">
        <v>1787</v>
      </c>
    </row>
    <row r="687" spans="1:39" x14ac:dyDescent="0.25">
      <c r="A687" s="161" t="s">
        <v>1675</v>
      </c>
      <c r="B687" s="162"/>
      <c r="C687" s="163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105" t="s">
        <v>1676</v>
      </c>
      <c r="B688" s="129" t="s">
        <v>1677</v>
      </c>
      <c r="C688" s="56"/>
      <c r="D688" s="150" t="s">
        <v>435</v>
      </c>
      <c r="E688" s="48">
        <v>1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1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1</v>
      </c>
      <c r="AM688" s="56"/>
    </row>
    <row r="689" spans="1:39" x14ac:dyDescent="0.25">
      <c r="A689" s="75" t="s">
        <v>1678</v>
      </c>
      <c r="B689" s="73" t="s">
        <v>1679</v>
      </c>
      <c r="C689" s="37"/>
      <c r="D689" s="54" t="s">
        <v>581</v>
      </c>
      <c r="E689" s="48">
        <v>2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2</v>
      </c>
      <c r="T689" s="50"/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0</v>
      </c>
      <c r="AL689" s="50">
        <f t="shared" si="44"/>
        <v>2</v>
      </c>
      <c r="AM689" s="56" t="s">
        <v>1805</v>
      </c>
    </row>
    <row r="690" spans="1:39" x14ac:dyDescent="0.25">
      <c r="A690" s="75" t="s">
        <v>1680</v>
      </c>
      <c r="B690" s="73" t="s">
        <v>1681</v>
      </c>
      <c r="C690" s="56"/>
      <c r="D690" s="54" t="s">
        <v>468</v>
      </c>
      <c r="E690" s="48">
        <v>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ref="AL690:AL732" si="50">S690-AK690</f>
        <v>0</v>
      </c>
      <c r="AM690" s="56" t="s">
        <v>1805</v>
      </c>
    </row>
    <row r="691" spans="1:39" x14ac:dyDescent="0.25">
      <c r="A691" s="75" t="s">
        <v>1682</v>
      </c>
      <c r="B691" s="73" t="s">
        <v>1683</v>
      </c>
      <c r="C691" s="56"/>
      <c r="D691" s="54" t="s">
        <v>435</v>
      </c>
      <c r="E691" s="48">
        <v>2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2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50"/>
        <v>2</v>
      </c>
      <c r="AM691" s="56"/>
    </row>
    <row r="692" spans="1:39" x14ac:dyDescent="0.25">
      <c r="A692" s="161" t="s">
        <v>1684</v>
      </c>
      <c r="B692" s="162"/>
      <c r="C692" s="163"/>
      <c r="D692" s="47"/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ref="AK692:AK709" si="51">SUM(T692:AJ692)</f>
        <v>0</v>
      </c>
      <c r="AL692" s="50">
        <f t="shared" si="50"/>
        <v>0</v>
      </c>
      <c r="AM692" s="56"/>
    </row>
    <row r="693" spans="1:39" x14ac:dyDescent="0.25">
      <c r="A693" s="75" t="s">
        <v>1685</v>
      </c>
      <c r="B693" s="53" t="s">
        <v>1686</v>
      </c>
      <c r="C693" s="37"/>
      <c r="D693" s="54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51"/>
        <v>0</v>
      </c>
      <c r="AL693" s="50">
        <f t="shared" si="50"/>
        <v>0</v>
      </c>
      <c r="AM693" s="56"/>
    </row>
    <row r="694" spans="1:39" x14ac:dyDescent="0.25">
      <c r="A694" s="75" t="s">
        <v>1687</v>
      </c>
      <c r="B694" s="53" t="s">
        <v>1688</v>
      </c>
      <c r="C694" s="37"/>
      <c r="D694" s="54"/>
      <c r="E694" s="48">
        <v>0</v>
      </c>
      <c r="F694" s="55"/>
      <c r="G694" s="37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ref="S694:S738" si="52">SUM(E694:R694)</f>
        <v>0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51"/>
        <v>0</v>
      </c>
      <c r="AL694" s="50">
        <f t="shared" si="50"/>
        <v>0</v>
      </c>
      <c r="AM694" s="56" t="s">
        <v>1881</v>
      </c>
    </row>
    <row r="695" spans="1:39" x14ac:dyDescent="0.25">
      <c r="A695" s="52" t="s">
        <v>1689</v>
      </c>
      <c r="B695" s="53" t="s">
        <v>1690</v>
      </c>
      <c r="C695" s="37"/>
      <c r="D695" s="54"/>
      <c r="E695" s="48">
        <v>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52"/>
        <v>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51"/>
        <v>0</v>
      </c>
      <c r="AL695" s="50">
        <f t="shared" si="50"/>
        <v>3</v>
      </c>
      <c r="AM695" s="56"/>
    </row>
    <row r="696" spans="1:39" x14ac:dyDescent="0.25">
      <c r="A696" s="52" t="s">
        <v>1691</v>
      </c>
      <c r="B696" s="53" t="s">
        <v>1692</v>
      </c>
      <c r="C696" s="37"/>
      <c r="D696" s="54"/>
      <c r="E696" s="48">
        <v>0</v>
      </c>
      <c r="F696" s="55"/>
      <c r="G696" s="37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>
        <f t="shared" si="52"/>
        <v>0</v>
      </c>
      <c r="T696" s="50"/>
      <c r="U696" s="50"/>
      <c r="V696" s="51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  <c r="AJ696" s="50"/>
      <c r="AK696" s="50">
        <f t="shared" si="51"/>
        <v>0</v>
      </c>
      <c r="AL696" s="50">
        <f t="shared" si="50"/>
        <v>0</v>
      </c>
      <c r="AM696" s="56"/>
    </row>
    <row r="697" spans="1:39" x14ac:dyDescent="0.25">
      <c r="A697" s="52" t="s">
        <v>1693</v>
      </c>
      <c r="B697" s="53" t="s">
        <v>1694</v>
      </c>
      <c r="C697" s="37"/>
      <c r="D697" s="54"/>
      <c r="E697" s="48">
        <v>0.5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52"/>
        <v>0.5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51"/>
        <v>0</v>
      </c>
      <c r="AL697" s="50">
        <f t="shared" si="50"/>
        <v>0.5</v>
      </c>
      <c r="AM697" s="56"/>
    </row>
    <row r="698" spans="1:39" x14ac:dyDescent="0.25">
      <c r="A698" s="52" t="s">
        <v>1695</v>
      </c>
      <c r="B698" s="53" t="s">
        <v>1696</v>
      </c>
      <c r="C698" s="37"/>
      <c r="D698" s="54"/>
      <c r="E698" s="48">
        <v>0</v>
      </c>
      <c r="F698" s="55"/>
      <c r="G698" s="37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>
        <f t="shared" si="52"/>
        <v>0</v>
      </c>
      <c r="T698" s="50"/>
      <c r="U698" s="50"/>
      <c r="V698" s="51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0"/>
      <c r="AI698" s="50"/>
      <c r="AJ698" s="50"/>
      <c r="AK698" s="50">
        <f t="shared" si="51"/>
        <v>0</v>
      </c>
      <c r="AL698" s="50">
        <f t="shared" si="50"/>
        <v>0</v>
      </c>
      <c r="AM698" s="56" t="s">
        <v>1806</v>
      </c>
    </row>
    <row r="699" spans="1:39" x14ac:dyDescent="0.25">
      <c r="A699" s="52" t="s">
        <v>1697</v>
      </c>
      <c r="B699" s="130" t="s">
        <v>1698</v>
      </c>
      <c r="C699" s="44"/>
      <c r="D699" s="131"/>
      <c r="E699" s="48">
        <v>5.03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52"/>
        <v>5.03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51"/>
        <v>0</v>
      </c>
      <c r="AL699" s="50">
        <f t="shared" si="50"/>
        <v>5.03</v>
      </c>
      <c r="AM699" s="56" t="s">
        <v>1789</v>
      </c>
    </row>
    <row r="700" spans="1:39" x14ac:dyDescent="0.25">
      <c r="A700" s="52" t="s">
        <v>1699</v>
      </c>
      <c r="B700" s="130" t="s">
        <v>1700</v>
      </c>
      <c r="C700" s="44"/>
      <c r="D700" s="131"/>
      <c r="E700" s="48">
        <v>3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52"/>
        <v>3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51"/>
        <v>0</v>
      </c>
      <c r="AL700" s="50">
        <f t="shared" si="50"/>
        <v>3</v>
      </c>
      <c r="AM700" s="56"/>
    </row>
    <row r="701" spans="1:39" x14ac:dyDescent="0.25">
      <c r="A701" s="75" t="s">
        <v>1701</v>
      </c>
      <c r="B701" s="53" t="s">
        <v>1702</v>
      </c>
      <c r="C701" s="127" t="s">
        <v>2418</v>
      </c>
      <c r="D701" s="131"/>
      <c r="E701" s="48">
        <v>0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52"/>
        <v>0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51"/>
        <v>0</v>
      </c>
      <c r="AL701" s="50">
        <f t="shared" si="50"/>
        <v>0</v>
      </c>
      <c r="AM701" s="56"/>
    </row>
    <row r="702" spans="1:39" x14ac:dyDescent="0.25">
      <c r="A702" s="75" t="s">
        <v>1703</v>
      </c>
      <c r="B702" s="53" t="s">
        <v>1704</v>
      </c>
      <c r="C702" s="127"/>
      <c r="D702" s="131"/>
      <c r="E702" s="48">
        <v>2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52"/>
        <v>2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si="51"/>
        <v>0</v>
      </c>
      <c r="AL702" s="50">
        <f t="shared" si="50"/>
        <v>2</v>
      </c>
      <c r="AM702" s="56"/>
    </row>
    <row r="703" spans="1:39" x14ac:dyDescent="0.25">
      <c r="A703" s="75" t="s">
        <v>1705</v>
      </c>
      <c r="B703" s="53" t="s">
        <v>1681</v>
      </c>
      <c r="C703" s="127"/>
      <c r="D703" s="131"/>
      <c r="E703" s="48">
        <v>3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52"/>
        <v>3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3</v>
      </c>
      <c r="AM703" s="56"/>
    </row>
    <row r="704" spans="1:39" x14ac:dyDescent="0.25">
      <c r="A704" s="75" t="s">
        <v>1706</v>
      </c>
      <c r="B704" s="53" t="s">
        <v>1707</v>
      </c>
      <c r="C704" s="127"/>
      <c r="D704" s="131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si="52"/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/>
    </row>
    <row r="705" spans="1:39" x14ac:dyDescent="0.25">
      <c r="A705" s="75" t="s">
        <v>1708</v>
      </c>
      <c r="B705" s="53" t="s">
        <v>1709</v>
      </c>
      <c r="C705" s="37"/>
      <c r="D705" s="131"/>
      <c r="E705" s="48">
        <v>1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1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1</v>
      </c>
      <c r="AM705" s="56" t="s">
        <v>1807</v>
      </c>
    </row>
    <row r="706" spans="1:39" x14ac:dyDescent="0.25">
      <c r="A706" s="75" t="s">
        <v>1710</v>
      </c>
      <c r="B706" s="53" t="s">
        <v>1711</v>
      </c>
      <c r="C706" s="37"/>
      <c r="D706" s="131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75" t="s">
        <v>1712</v>
      </c>
      <c r="B707" s="53" t="s">
        <v>1713</v>
      </c>
      <c r="C707" s="37"/>
      <c r="D707" s="131"/>
      <c r="E707" s="48">
        <v>0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</v>
      </c>
      <c r="AM707" s="56" t="s">
        <v>1808</v>
      </c>
    </row>
    <row r="708" spans="1:39" x14ac:dyDescent="0.25">
      <c r="A708" s="75" t="s">
        <v>1714</v>
      </c>
      <c r="B708" s="53" t="s">
        <v>1715</v>
      </c>
      <c r="C708" s="37"/>
      <c r="D708" s="131"/>
      <c r="E708" s="48">
        <v>2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2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2</v>
      </c>
      <c r="AM708" s="56" t="s">
        <v>1808</v>
      </c>
    </row>
    <row r="709" spans="1:39" x14ac:dyDescent="0.25">
      <c r="A709" s="52" t="s">
        <v>1716</v>
      </c>
      <c r="B709" s="53" t="s">
        <v>1717</v>
      </c>
      <c r="C709" s="37"/>
      <c r="D709" s="131"/>
      <c r="E709" s="48">
        <v>30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30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30</v>
      </c>
      <c r="AM709" s="56" t="s">
        <v>1796</v>
      </c>
    </row>
    <row r="710" spans="1:39" x14ac:dyDescent="0.25">
      <c r="A710" s="52" t="s">
        <v>1718</v>
      </c>
      <c r="B710" s="53" t="s">
        <v>1719</v>
      </c>
      <c r="C710" s="37"/>
      <c r="D710" s="131"/>
      <c r="E710" s="48">
        <v>1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1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v>0</v>
      </c>
      <c r="AL710" s="50">
        <f t="shared" si="50"/>
        <v>1</v>
      </c>
      <c r="AM710" s="56"/>
    </row>
    <row r="711" spans="1:39" x14ac:dyDescent="0.25">
      <c r="A711" s="132" t="s">
        <v>1720</v>
      </c>
      <c r="B711" s="132"/>
      <c r="C711" s="133"/>
      <c r="D711" s="47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ref="AK711:AK732" si="53">SUM(T711:AJ711)</f>
        <v>0</v>
      </c>
      <c r="AL711" s="50">
        <f t="shared" si="50"/>
        <v>0</v>
      </c>
      <c r="AM711" s="56" t="s">
        <v>1789</v>
      </c>
    </row>
    <row r="712" spans="1:39" x14ac:dyDescent="0.25">
      <c r="A712" s="75" t="s">
        <v>1721</v>
      </c>
      <c r="B712" s="53" t="s">
        <v>1722</v>
      </c>
      <c r="C712" s="56"/>
      <c r="D712" s="54" t="s">
        <v>435</v>
      </c>
      <c r="E712" s="48">
        <v>7.5</v>
      </c>
      <c r="F712" s="71"/>
      <c r="G712" s="4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>
        <f>30</f>
        <v>30</v>
      </c>
      <c r="S712" s="50">
        <f t="shared" si="52"/>
        <v>37.5</v>
      </c>
      <c r="T712" s="50"/>
      <c r="U712" s="50">
        <f>5</f>
        <v>5</v>
      </c>
      <c r="V712" s="51">
        <f>5</f>
        <v>5</v>
      </c>
      <c r="W712" s="50">
        <f>5</f>
        <v>5</v>
      </c>
      <c r="X712" s="50"/>
      <c r="Y712" s="50">
        <f>5</f>
        <v>5</v>
      </c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v>25</v>
      </c>
      <c r="AL712" s="50">
        <f t="shared" si="50"/>
        <v>12.5</v>
      </c>
      <c r="AM712" s="56" t="s">
        <v>1789</v>
      </c>
    </row>
    <row r="713" spans="1:39" x14ac:dyDescent="0.25">
      <c r="A713" s="75" t="s">
        <v>1723</v>
      </c>
      <c r="B713" s="53" t="s">
        <v>1724</v>
      </c>
      <c r="C713" s="37" t="s">
        <v>2385</v>
      </c>
      <c r="D713" s="54" t="s">
        <v>447</v>
      </c>
      <c r="E713" s="48">
        <v>8.3000000000000007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8.3000000000000007</v>
      </c>
      <c r="T713" s="50"/>
      <c r="U713" s="134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3"/>
        <v>0</v>
      </c>
      <c r="AL713" s="50">
        <f t="shared" si="50"/>
        <v>8.3000000000000007</v>
      </c>
      <c r="AM713" s="56" t="s">
        <v>1789</v>
      </c>
    </row>
    <row r="714" spans="1:39" x14ac:dyDescent="0.25">
      <c r="A714" s="75" t="s">
        <v>1725</v>
      </c>
      <c r="B714" s="73" t="s">
        <v>1726</v>
      </c>
      <c r="C714" s="56"/>
      <c r="D714" s="54" t="s">
        <v>468</v>
      </c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3"/>
        <v>0</v>
      </c>
      <c r="AL714" s="50">
        <f t="shared" si="50"/>
        <v>0</v>
      </c>
      <c r="AM714" s="56"/>
    </row>
    <row r="715" spans="1:39" x14ac:dyDescent="0.25">
      <c r="A715" s="75" t="s">
        <v>1727</v>
      </c>
      <c r="B715" s="53" t="s">
        <v>1728</v>
      </c>
      <c r="C715" s="37"/>
      <c r="D715" s="54" t="s">
        <v>581</v>
      </c>
      <c r="E715" s="48">
        <v>2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2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3"/>
        <v>0</v>
      </c>
      <c r="AL715" s="50">
        <f t="shared" si="50"/>
        <v>2</v>
      </c>
      <c r="AM715" s="56" t="s">
        <v>1789</v>
      </c>
    </row>
    <row r="716" spans="1:39" x14ac:dyDescent="0.25">
      <c r="A716" s="52" t="s">
        <v>1729</v>
      </c>
      <c r="B716" s="53" t="s">
        <v>1730</v>
      </c>
      <c r="C716" s="37"/>
      <c r="D716" s="37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3"/>
        <v>0</v>
      </c>
      <c r="AL716" s="50">
        <f t="shared" si="50"/>
        <v>0</v>
      </c>
      <c r="AM716" s="56" t="s">
        <v>1789</v>
      </c>
    </row>
    <row r="717" spans="1:39" x14ac:dyDescent="0.25">
      <c r="A717" s="52" t="s">
        <v>1731</v>
      </c>
      <c r="B717" s="53" t="s">
        <v>1732</v>
      </c>
      <c r="C717" s="37"/>
      <c r="D717" s="54"/>
      <c r="E717" s="48">
        <v>39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39</v>
      </c>
      <c r="T717" s="50"/>
      <c r="U717" s="50"/>
      <c r="V717" s="51"/>
      <c r="W717" s="50"/>
      <c r="X717" s="50"/>
      <c r="Y717" s="50">
        <f>2</f>
        <v>2</v>
      </c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3"/>
        <v>2</v>
      </c>
      <c r="AL717" s="50">
        <f t="shared" si="50"/>
        <v>37</v>
      </c>
      <c r="AM717" s="56" t="s">
        <v>1809</v>
      </c>
    </row>
    <row r="718" spans="1:39" x14ac:dyDescent="0.25">
      <c r="A718" s="164" t="s">
        <v>1733</v>
      </c>
      <c r="B718" s="165"/>
      <c r="C718" s="166"/>
      <c r="D718" s="152"/>
      <c r="E718" s="48">
        <v>0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0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3"/>
        <v>0</v>
      </c>
      <c r="AL718" s="50">
        <f t="shared" si="50"/>
        <v>0</v>
      </c>
      <c r="AM718" s="56" t="s">
        <v>1789</v>
      </c>
    </row>
    <row r="719" spans="1:39" x14ac:dyDescent="0.25">
      <c r="A719" s="75" t="s">
        <v>1734</v>
      </c>
      <c r="B719" s="53" t="s">
        <v>1735</v>
      </c>
      <c r="C719" s="37" t="s">
        <v>1736</v>
      </c>
      <c r="D719" s="54" t="s">
        <v>447</v>
      </c>
      <c r="E719" s="48">
        <v>1.9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1.9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3"/>
        <v>0</v>
      </c>
      <c r="AL719" s="50">
        <f t="shared" si="50"/>
        <v>1.9</v>
      </c>
      <c r="AM719" s="56" t="s">
        <v>1789</v>
      </c>
    </row>
    <row r="720" spans="1:39" x14ac:dyDescent="0.25">
      <c r="A720" s="164" t="s">
        <v>1737</v>
      </c>
      <c r="B720" s="165"/>
      <c r="C720" s="166"/>
      <c r="D720" s="152"/>
      <c r="E720" s="48">
        <v>0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0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f t="shared" si="53"/>
        <v>0</v>
      </c>
      <c r="AL720" s="50">
        <f t="shared" si="50"/>
        <v>0</v>
      </c>
      <c r="AM720" s="81"/>
    </row>
    <row r="721" spans="1:39" x14ac:dyDescent="0.25">
      <c r="A721" s="75" t="s">
        <v>1738</v>
      </c>
      <c r="B721" s="53" t="s">
        <v>1739</v>
      </c>
      <c r="C721" s="56" t="s">
        <v>1740</v>
      </c>
      <c r="D721" s="54" t="s">
        <v>435</v>
      </c>
      <c r="E721" s="48">
        <v>250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250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si="53"/>
        <v>0</v>
      </c>
      <c r="AL721" s="50">
        <f t="shared" si="50"/>
        <v>250</v>
      </c>
      <c r="AM721" s="81" t="s">
        <v>1787</v>
      </c>
    </row>
    <row r="722" spans="1:39" x14ac:dyDescent="0.25">
      <c r="A722" s="75" t="s">
        <v>1741</v>
      </c>
      <c r="B722" s="53" t="s">
        <v>1930</v>
      </c>
      <c r="C722" s="56" t="s">
        <v>1742</v>
      </c>
      <c r="D722" s="54" t="s">
        <v>435</v>
      </c>
      <c r="E722" s="48">
        <v>25</v>
      </c>
      <c r="F722" s="55"/>
      <c r="G722" s="37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>
        <f t="shared" si="52"/>
        <v>25</v>
      </c>
      <c r="T722" s="50"/>
      <c r="U722" s="50"/>
      <c r="V722" s="51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f t="shared" si="53"/>
        <v>0</v>
      </c>
      <c r="AL722" s="50">
        <f t="shared" si="50"/>
        <v>25</v>
      </c>
      <c r="AM722" s="56" t="s">
        <v>1787</v>
      </c>
    </row>
    <row r="723" spans="1:39" x14ac:dyDescent="0.25">
      <c r="A723" s="52" t="s">
        <v>1743</v>
      </c>
      <c r="B723" s="53" t="s">
        <v>1744</v>
      </c>
      <c r="C723" s="62" t="s">
        <v>2419</v>
      </c>
      <c r="D723" s="127" t="s">
        <v>435</v>
      </c>
      <c r="E723" s="48">
        <v>2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2</v>
      </c>
      <c r="T723" s="50"/>
      <c r="U723" s="50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2</v>
      </c>
      <c r="AM723" s="56" t="s">
        <v>1787</v>
      </c>
    </row>
    <row r="724" spans="1:39" x14ac:dyDescent="0.25">
      <c r="A724" s="75" t="s">
        <v>1745</v>
      </c>
      <c r="B724" s="53" t="s">
        <v>1746</v>
      </c>
      <c r="C724" s="37"/>
      <c r="D724" s="54" t="s">
        <v>435</v>
      </c>
      <c r="E724" s="48">
        <v>9.9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9.9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9.9</v>
      </c>
      <c r="AM724" s="81" t="s">
        <v>1787</v>
      </c>
    </row>
    <row r="725" spans="1:39" x14ac:dyDescent="0.25">
      <c r="A725" s="52" t="s">
        <v>1747</v>
      </c>
      <c r="B725" s="53" t="s">
        <v>1748</v>
      </c>
      <c r="C725" s="37"/>
      <c r="D725" s="54" t="s">
        <v>435</v>
      </c>
      <c r="E725" s="48">
        <v>5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5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5</v>
      </c>
      <c r="AM725" s="81" t="s">
        <v>1787</v>
      </c>
    </row>
    <row r="726" spans="1:39" x14ac:dyDescent="0.25">
      <c r="A726" s="52" t="s">
        <v>1749</v>
      </c>
      <c r="B726" s="53" t="s">
        <v>1750</v>
      </c>
      <c r="C726" s="67"/>
      <c r="D726" s="54" t="s">
        <v>435</v>
      </c>
      <c r="E726" s="48">
        <v>40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40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40</v>
      </c>
      <c r="AM726" s="81"/>
    </row>
    <row r="727" spans="1:39" x14ac:dyDescent="0.25">
      <c r="A727" s="52" t="s">
        <v>1751</v>
      </c>
      <c r="B727" s="53" t="s">
        <v>1752</v>
      </c>
      <c r="C727" s="37"/>
      <c r="D727" s="54" t="s">
        <v>435</v>
      </c>
      <c r="E727" s="48">
        <v>25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25</v>
      </c>
      <c r="T727" s="50"/>
      <c r="U727" s="50"/>
      <c r="V727" s="51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0</v>
      </c>
      <c r="AL727" s="50">
        <f t="shared" si="50"/>
        <v>25</v>
      </c>
      <c r="AM727" s="81"/>
    </row>
    <row r="728" spans="1:39" x14ac:dyDescent="0.25">
      <c r="A728" s="73" t="s">
        <v>1753</v>
      </c>
      <c r="B728" s="53" t="s">
        <v>1754</v>
      </c>
      <c r="C728" s="37"/>
      <c r="D728" s="54" t="s">
        <v>435</v>
      </c>
      <c r="E728" s="48">
        <v>250</v>
      </c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>
        <f t="shared" si="52"/>
        <v>250</v>
      </c>
      <c r="T728" s="50"/>
      <c r="U728" s="50"/>
      <c r="V728" s="51"/>
      <c r="W728" s="50"/>
      <c r="X728" s="50"/>
      <c r="Y728" s="50"/>
      <c r="Z728" s="50">
        <f>10</f>
        <v>10</v>
      </c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f t="shared" si="53"/>
        <v>10</v>
      </c>
      <c r="AL728" s="50">
        <f t="shared" si="50"/>
        <v>240</v>
      </c>
      <c r="AM728" s="81" t="s">
        <v>1787</v>
      </c>
    </row>
    <row r="729" spans="1:39" x14ac:dyDescent="0.25">
      <c r="A729" s="73" t="s">
        <v>1755</v>
      </c>
      <c r="B729" s="53" t="s">
        <v>1756</v>
      </c>
      <c r="C729" s="37"/>
      <c r="D729" s="54" t="s">
        <v>435</v>
      </c>
      <c r="E729" s="48">
        <v>250</v>
      </c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>
        <f t="shared" si="52"/>
        <v>250</v>
      </c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f t="shared" si="53"/>
        <v>0</v>
      </c>
      <c r="AL729" s="50">
        <f t="shared" si="50"/>
        <v>250</v>
      </c>
      <c r="AM729" s="81" t="s">
        <v>1787</v>
      </c>
    </row>
    <row r="730" spans="1:39" x14ac:dyDescent="0.25">
      <c r="A730" s="73" t="s">
        <v>1757</v>
      </c>
      <c r="B730" s="53" t="s">
        <v>1758</v>
      </c>
      <c r="C730" s="37"/>
      <c r="D730" s="54" t="s">
        <v>435</v>
      </c>
      <c r="E730" s="48">
        <v>3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3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3</v>
      </c>
      <c r="AM730" s="81" t="s">
        <v>1810</v>
      </c>
    </row>
    <row r="731" spans="1:39" x14ac:dyDescent="0.25">
      <c r="A731" s="68" t="s">
        <v>1759</v>
      </c>
      <c r="B731" s="115" t="s">
        <v>1760</v>
      </c>
      <c r="C731" s="37"/>
      <c r="D731" s="54" t="s">
        <v>435</v>
      </c>
      <c r="E731" s="48">
        <v>10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10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10</v>
      </c>
      <c r="AM731" s="81" t="s">
        <v>1787</v>
      </c>
    </row>
    <row r="732" spans="1:39" x14ac:dyDescent="0.25">
      <c r="A732" s="68" t="s">
        <v>1931</v>
      </c>
      <c r="B732" s="115" t="s">
        <v>1932</v>
      </c>
      <c r="C732" s="37"/>
      <c r="D732" s="54" t="s">
        <v>435</v>
      </c>
      <c r="E732" s="48">
        <v>5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5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5</v>
      </c>
      <c r="AM732" s="81" t="s">
        <v>1787</v>
      </c>
    </row>
    <row r="733" spans="1:39" x14ac:dyDescent="0.25">
      <c r="A733" s="167" t="s">
        <v>1761</v>
      </c>
      <c r="B733" s="168"/>
      <c r="C733" s="169"/>
      <c r="D733" s="54"/>
      <c r="E733" s="48">
        <v>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v>0</v>
      </c>
      <c r="AL733" s="50">
        <v>0</v>
      </c>
      <c r="AM733" s="81"/>
    </row>
    <row r="734" spans="1:39" x14ac:dyDescent="0.25">
      <c r="A734" s="135" t="s">
        <v>1762</v>
      </c>
      <c r="B734" s="53" t="s">
        <v>1763</v>
      </c>
      <c r="C734" s="37"/>
      <c r="D734" s="54" t="s">
        <v>581</v>
      </c>
      <c r="E734" s="48">
        <v>1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1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>SUM(T734:AJ734)</f>
        <v>0</v>
      </c>
      <c r="AL734" s="50">
        <f>S734-AK734</f>
        <v>1</v>
      </c>
      <c r="AM734" s="81" t="s">
        <v>1787</v>
      </c>
    </row>
    <row r="735" spans="1:39" x14ac:dyDescent="0.25">
      <c r="A735" s="170" t="s">
        <v>1764</v>
      </c>
      <c r="B735" s="171"/>
      <c r="C735" s="172"/>
      <c r="D735" s="136"/>
      <c r="E735" s="48">
        <v>0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0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>SUM(T735:AJ735)</f>
        <v>0</v>
      </c>
      <c r="AL735" s="50">
        <f>S735-AK735</f>
        <v>0</v>
      </c>
      <c r="AM735" s="81"/>
    </row>
    <row r="736" spans="1:39" x14ac:dyDescent="0.25">
      <c r="A736" s="68" t="s">
        <v>1762</v>
      </c>
      <c r="B736" s="69" t="s">
        <v>1765</v>
      </c>
      <c r="C736" s="39"/>
      <c r="D736" s="152" t="s">
        <v>447</v>
      </c>
      <c r="E736" s="48">
        <v>498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498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>SUM(T736:AJ736)</f>
        <v>0</v>
      </c>
      <c r="AL736" s="50">
        <f>S736-AK736</f>
        <v>498</v>
      </c>
      <c r="AM736" s="81" t="s">
        <v>1794</v>
      </c>
    </row>
    <row r="737" spans="1:39" x14ac:dyDescent="0.25">
      <c r="A737" s="170" t="s">
        <v>1766</v>
      </c>
      <c r="B737" s="171"/>
      <c r="C737" s="172"/>
      <c r="D737" s="136"/>
      <c r="E737" s="48"/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0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>SUM(T737:AJ737)</f>
        <v>0</v>
      </c>
      <c r="AL737" s="50"/>
      <c r="AM737" s="81"/>
    </row>
    <row r="738" spans="1:39" x14ac:dyDescent="0.25">
      <c r="A738" s="68" t="s">
        <v>1767</v>
      </c>
      <c r="B738" s="69" t="s">
        <v>1768</v>
      </c>
      <c r="C738" s="39"/>
      <c r="D738" s="136"/>
      <c r="E738" s="48">
        <v>500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500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>SUM(T738:AJ738)</f>
        <v>0</v>
      </c>
      <c r="AL738" s="50">
        <f>S738-AK738</f>
        <v>500</v>
      </c>
      <c r="AM738" s="81" t="s">
        <v>1794</v>
      </c>
    </row>
    <row r="739" spans="1:39" x14ac:dyDescent="0.25">
      <c r="A739" s="170" t="s">
        <v>1769</v>
      </c>
      <c r="B739" s="171"/>
      <c r="C739" s="172"/>
      <c r="D739" s="136"/>
      <c r="E739" s="48"/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81"/>
    </row>
    <row r="740" spans="1:39" x14ac:dyDescent="0.25">
      <c r="A740" s="68" t="s">
        <v>1770</v>
      </c>
      <c r="B740" s="69" t="s">
        <v>1771</v>
      </c>
      <c r="C740" s="39"/>
      <c r="D740" s="152" t="s">
        <v>447</v>
      </c>
      <c r="E740" s="48">
        <v>0</v>
      </c>
      <c r="F740" s="137"/>
      <c r="G740" s="138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>SUM(E740:R740)</f>
        <v>0</v>
      </c>
      <c r="T740" s="50"/>
      <c r="U740" s="50"/>
      <c r="V740" s="51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>SUM(T740:AJ740)</f>
        <v>0</v>
      </c>
      <c r="AL740" s="50">
        <f>S740-AK740</f>
        <v>0</v>
      </c>
      <c r="AM740" s="81" t="s">
        <v>1787</v>
      </c>
    </row>
    <row r="741" spans="1:39" x14ac:dyDescent="0.25">
      <c r="A741" s="68" t="s">
        <v>1772</v>
      </c>
      <c r="B741" s="69" t="s">
        <v>1773</v>
      </c>
      <c r="C741" s="39"/>
      <c r="D741" s="152" t="s">
        <v>447</v>
      </c>
      <c r="E741" s="48">
        <v>0</v>
      </c>
      <c r="F741" s="137"/>
      <c r="G741" s="138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>SUM(E741:R741)</f>
        <v>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>SUM(T741:AJ741)</f>
        <v>0</v>
      </c>
      <c r="AL741" s="50">
        <f>S741-AK741</f>
        <v>0</v>
      </c>
      <c r="AM741" s="81" t="s">
        <v>1794</v>
      </c>
    </row>
    <row r="742" spans="1:39" x14ac:dyDescent="0.25">
      <c r="A742" s="68" t="s">
        <v>1774</v>
      </c>
      <c r="B742" s="69" t="s">
        <v>1775</v>
      </c>
      <c r="C742" s="39"/>
      <c r="D742" s="152" t="s">
        <v>447</v>
      </c>
      <c r="E742" s="48">
        <v>190</v>
      </c>
      <c r="F742" s="139"/>
      <c r="G742" s="45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>SUM(E742:R742)</f>
        <v>190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>
        <f>25</f>
        <v>25</v>
      </c>
      <c r="AJ742" s="50"/>
      <c r="AK742" s="50">
        <f>SUM(T742:AJ742)</f>
        <v>25</v>
      </c>
      <c r="AL742" s="50">
        <f>S742-AK742</f>
        <v>165</v>
      </c>
      <c r="AM742" s="81" t="s">
        <v>1787</v>
      </c>
    </row>
    <row r="743" spans="1:39" x14ac:dyDescent="0.25">
      <c r="A743" s="170" t="s">
        <v>1776</v>
      </c>
      <c r="B743" s="171"/>
      <c r="C743" s="172"/>
      <c r="D743" s="136"/>
      <c r="E743" s="48">
        <v>0</v>
      </c>
      <c r="F743" s="139"/>
      <c r="G743" s="45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>SUM(E743:R743)</f>
        <v>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>SUM(T743:AJ743)</f>
        <v>0</v>
      </c>
      <c r="AL743" s="50">
        <f>S743-AK743</f>
        <v>0</v>
      </c>
      <c r="AM743" s="81"/>
    </row>
    <row r="744" spans="1:39" x14ac:dyDescent="0.25">
      <c r="A744" s="68" t="s">
        <v>1777</v>
      </c>
      <c r="B744" s="69" t="s">
        <v>1778</v>
      </c>
      <c r="C744" s="39"/>
      <c r="D744" s="152" t="s">
        <v>468</v>
      </c>
      <c r="E744" s="48">
        <v>150</v>
      </c>
      <c r="F744" s="139"/>
      <c r="G744" s="45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45">
        <f>SUM(E744:R744)</f>
        <v>150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>SUM(T744:AJ744)</f>
        <v>0</v>
      </c>
      <c r="AL744" s="50">
        <f>S744-AK744</f>
        <v>150</v>
      </c>
      <c r="AM744" s="81" t="s">
        <v>1787</v>
      </c>
    </row>
    <row r="745" spans="1:39" x14ac:dyDescent="0.25">
      <c r="A745" s="170" t="s">
        <v>1779</v>
      </c>
      <c r="B745" s="171"/>
      <c r="C745" s="172"/>
      <c r="D745" s="140"/>
      <c r="E745" s="48"/>
      <c r="F745" s="139"/>
      <c r="G745" s="45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81"/>
    </row>
    <row r="746" spans="1:39" x14ac:dyDescent="0.25">
      <c r="A746" s="68" t="s">
        <v>1780</v>
      </c>
      <c r="B746" s="69" t="s">
        <v>1781</v>
      </c>
      <c r="C746" s="39"/>
      <c r="D746" s="54" t="s">
        <v>435</v>
      </c>
      <c r="E746" s="48">
        <v>250</v>
      </c>
      <c r="F746" s="139"/>
      <c r="G746" s="45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>SUM(E746,R746)</f>
        <v>250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v>0</v>
      </c>
      <c r="AL746" s="50">
        <f>S746-AK746</f>
        <v>250</v>
      </c>
      <c r="AM746" s="81" t="s">
        <v>1787</v>
      </c>
    </row>
    <row r="747" spans="1:39" x14ac:dyDescent="0.25">
      <c r="A747" s="170" t="s">
        <v>1782</v>
      </c>
      <c r="B747" s="171"/>
      <c r="C747" s="172"/>
      <c r="D747" s="136"/>
      <c r="E747" s="48"/>
      <c r="F747" s="139"/>
      <c r="G747" s="45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/>
      <c r="AL747" s="50"/>
      <c r="AM747" s="81"/>
    </row>
    <row r="748" spans="1:39" x14ac:dyDescent="0.25">
      <c r="A748" s="68" t="s">
        <v>1783</v>
      </c>
      <c r="B748" s="69" t="s">
        <v>1784</v>
      </c>
      <c r="C748" s="39"/>
      <c r="D748" s="152" t="s">
        <v>447</v>
      </c>
      <c r="E748" s="48">
        <v>0</v>
      </c>
      <c r="F748" s="139"/>
      <c r="G748" s="45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>
        <f>4</f>
        <v>4</v>
      </c>
      <c r="S748" s="50">
        <f>SUM(E748:R748)</f>
        <v>4</v>
      </c>
      <c r="T748" s="50"/>
      <c r="U748" s="50"/>
      <c r="V748" s="51"/>
      <c r="W748" s="50">
        <f>4</f>
        <v>4</v>
      </c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4</v>
      </c>
      <c r="AL748" s="50">
        <f>S748-AK748</f>
        <v>0</v>
      </c>
      <c r="AM748" s="81" t="s">
        <v>1789</v>
      </c>
    </row>
    <row r="749" spans="1:39" x14ac:dyDescent="0.25">
      <c r="A749" s="170" t="s">
        <v>1820</v>
      </c>
      <c r="B749" s="171"/>
      <c r="C749" s="172"/>
      <c r="D749" s="136"/>
      <c r="E749" s="48"/>
      <c r="F749" s="139"/>
      <c r="G749" s="45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81"/>
    </row>
    <row r="750" spans="1:39" x14ac:dyDescent="0.25">
      <c r="A750" s="68" t="s">
        <v>1821</v>
      </c>
      <c r="B750" s="69" t="s">
        <v>1822</v>
      </c>
      <c r="C750" s="39"/>
      <c r="D750" s="136"/>
      <c r="E750" s="48">
        <v>0</v>
      </c>
      <c r="F750" s="139"/>
      <c r="G750" s="45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>SUM(E750:R750)</f>
        <v>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 t="shared" ref="AK750:AK760" si="54">SUM(T750:AJ750)</f>
        <v>0</v>
      </c>
      <c r="AL750" s="50">
        <f t="shared" ref="AL750:AL760" si="55">S750-AK750</f>
        <v>0</v>
      </c>
      <c r="AM750" s="81" t="s">
        <v>1881</v>
      </c>
    </row>
    <row r="751" spans="1:39" x14ac:dyDescent="0.25">
      <c r="A751" s="68" t="s">
        <v>1889</v>
      </c>
      <c r="B751" s="69" t="s">
        <v>1890</v>
      </c>
      <c r="C751" s="36"/>
      <c r="D751" s="54" t="s">
        <v>435</v>
      </c>
      <c r="E751" s="48">
        <v>0</v>
      </c>
      <c r="F751" s="6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>
        <f>SUM(E751:R751)</f>
        <v>0</v>
      </c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>
        <f t="shared" si="54"/>
        <v>0</v>
      </c>
      <c r="AL751" s="50">
        <f t="shared" si="55"/>
        <v>0</v>
      </c>
      <c r="AM751" s="81" t="s">
        <v>1787</v>
      </c>
    </row>
    <row r="752" spans="1:39" x14ac:dyDescent="0.25">
      <c r="A752" s="68" t="s">
        <v>2021</v>
      </c>
      <c r="B752" s="46" t="s">
        <v>2022</v>
      </c>
      <c r="C752" s="39"/>
      <c r="D752" s="45"/>
      <c r="E752" s="48">
        <v>0</v>
      </c>
      <c r="F752" s="141"/>
      <c r="G752" s="45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 t="shared" ref="S752:S760" si="56"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 t="shared" si="54"/>
        <v>0</v>
      </c>
      <c r="AL752" s="50">
        <f t="shared" si="55"/>
        <v>0</v>
      </c>
      <c r="AM752" s="56" t="s">
        <v>1881</v>
      </c>
    </row>
    <row r="753" spans="1:39" x14ac:dyDescent="0.25">
      <c r="A753" s="68" t="s">
        <v>2023</v>
      </c>
      <c r="B753" s="46" t="s">
        <v>2024</v>
      </c>
      <c r="C753" s="39"/>
      <c r="D753" s="45"/>
      <c r="E753" s="48">
        <v>0</v>
      </c>
      <c r="F753" s="141"/>
      <c r="G753" s="45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 t="shared" si="56"/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 t="shared" si="54"/>
        <v>0</v>
      </c>
      <c r="AL753" s="50">
        <f t="shared" si="55"/>
        <v>0</v>
      </c>
      <c r="AM753" s="56" t="s">
        <v>1881</v>
      </c>
    </row>
    <row r="754" spans="1:39" x14ac:dyDescent="0.25">
      <c r="A754" s="68" t="s">
        <v>2025</v>
      </c>
      <c r="B754" s="46" t="s">
        <v>2026</v>
      </c>
      <c r="C754" s="39"/>
      <c r="D754" s="45"/>
      <c r="E754" s="48">
        <v>0</v>
      </c>
      <c r="F754" s="141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 t="shared" si="56"/>
        <v>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/>
      <c r="AJ754" s="50"/>
      <c r="AK754" s="50">
        <f t="shared" si="54"/>
        <v>0</v>
      </c>
      <c r="AL754" s="50">
        <f t="shared" si="55"/>
        <v>0</v>
      </c>
      <c r="AM754" s="56" t="s">
        <v>1881</v>
      </c>
    </row>
    <row r="755" spans="1:39" x14ac:dyDescent="0.25">
      <c r="A755" s="68" t="s">
        <v>2027</v>
      </c>
      <c r="B755" s="46" t="s">
        <v>2028</v>
      </c>
      <c r="C755" s="39"/>
      <c r="D755" s="45"/>
      <c r="E755" s="48">
        <v>0</v>
      </c>
      <c r="F755" s="141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 t="shared" si="56"/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 t="shared" si="54"/>
        <v>0</v>
      </c>
      <c r="AL755" s="50">
        <f t="shared" si="55"/>
        <v>0</v>
      </c>
      <c r="AM755" s="56" t="s">
        <v>1881</v>
      </c>
    </row>
    <row r="756" spans="1:39" x14ac:dyDescent="0.25">
      <c r="A756" s="68" t="s">
        <v>2029</v>
      </c>
      <c r="B756" s="46" t="s">
        <v>2030</v>
      </c>
      <c r="C756" s="39"/>
      <c r="D756" s="45"/>
      <c r="E756" s="48">
        <v>0</v>
      </c>
      <c r="F756" s="141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>
        <f t="shared" si="56"/>
        <v>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 t="shared" si="54"/>
        <v>0</v>
      </c>
      <c r="AL756" s="50">
        <f t="shared" si="55"/>
        <v>0</v>
      </c>
      <c r="AM756" s="56" t="s">
        <v>1881</v>
      </c>
    </row>
    <row r="757" spans="1:39" x14ac:dyDescent="0.25">
      <c r="A757" s="68" t="s">
        <v>2031</v>
      </c>
      <c r="B757" s="46" t="s">
        <v>2032</v>
      </c>
      <c r="C757" s="39"/>
      <c r="D757" s="45"/>
      <c r="E757" s="48">
        <v>0</v>
      </c>
      <c r="F757" s="141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>
        <f t="shared" si="56"/>
        <v>0</v>
      </c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>
        <f t="shared" si="54"/>
        <v>0</v>
      </c>
      <c r="AL757" s="50">
        <f t="shared" si="55"/>
        <v>0</v>
      </c>
      <c r="AM757" s="56" t="s">
        <v>1881</v>
      </c>
    </row>
    <row r="758" spans="1:39" x14ac:dyDescent="0.25">
      <c r="A758" s="68" t="s">
        <v>2033</v>
      </c>
      <c r="B758" s="46" t="s">
        <v>2034</v>
      </c>
      <c r="C758" s="39"/>
      <c r="D758" s="45"/>
      <c r="E758" s="48">
        <v>0</v>
      </c>
      <c r="F758" s="141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 t="shared" si="56"/>
        <v>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f t="shared" si="54"/>
        <v>0</v>
      </c>
      <c r="AL758" s="50">
        <f t="shared" si="55"/>
        <v>0</v>
      </c>
      <c r="AM758" s="56" t="s">
        <v>1881</v>
      </c>
    </row>
    <row r="759" spans="1:39" x14ac:dyDescent="0.25">
      <c r="A759" s="68" t="s">
        <v>2035</v>
      </c>
      <c r="B759" s="46" t="s">
        <v>2036</v>
      </c>
      <c r="C759" s="39"/>
      <c r="D759" s="45"/>
      <c r="E759" s="48">
        <v>0</v>
      </c>
      <c r="F759" s="141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>
        <f t="shared" si="56"/>
        <v>0</v>
      </c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>
        <f t="shared" si="54"/>
        <v>0</v>
      </c>
      <c r="AL759" s="50">
        <f t="shared" si="55"/>
        <v>0</v>
      </c>
      <c r="AM759" s="56" t="s">
        <v>1881</v>
      </c>
    </row>
    <row r="760" spans="1:39" x14ac:dyDescent="0.25">
      <c r="A760" s="68" t="s">
        <v>2097</v>
      </c>
      <c r="B760" s="46" t="s">
        <v>2098</v>
      </c>
      <c r="C760" s="39"/>
      <c r="D760" s="152" t="s">
        <v>468</v>
      </c>
      <c r="E760" s="48">
        <v>100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>
        <f t="shared" si="56"/>
        <v>100</v>
      </c>
      <c r="T760" s="50"/>
      <c r="U760" s="50"/>
      <c r="V760" s="51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 t="shared" si="54"/>
        <v>0</v>
      </c>
      <c r="AL760" s="50">
        <f t="shared" si="55"/>
        <v>100</v>
      </c>
      <c r="AM760" s="81" t="s">
        <v>1787</v>
      </c>
    </row>
    <row r="761" spans="1:39" x14ac:dyDescent="0.25">
      <c r="AJ761" s="7"/>
    </row>
    <row r="762" spans="1:39" x14ac:dyDescent="0.25">
      <c r="AJ762" s="7"/>
    </row>
    <row r="763" spans="1:39" x14ac:dyDescent="0.25">
      <c r="AJ763" s="7"/>
    </row>
    <row r="764" spans="1:39" x14ac:dyDescent="0.25">
      <c r="AJ764" s="7"/>
    </row>
    <row r="765" spans="1:39" x14ac:dyDescent="0.25">
      <c r="AJ765" s="7"/>
    </row>
    <row r="766" spans="1:39" x14ac:dyDescent="0.25">
      <c r="AJ766" s="7"/>
    </row>
    <row r="767" spans="1:39" x14ac:dyDescent="0.25">
      <c r="AJ767" s="7"/>
    </row>
    <row r="768" spans="1:39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739:C739"/>
    <mergeCell ref="A743:C743"/>
    <mergeCell ref="A745:C745"/>
    <mergeCell ref="A747:C747"/>
    <mergeCell ref="A749:C749"/>
    <mergeCell ref="A718:C718"/>
    <mergeCell ref="A720:C720"/>
    <mergeCell ref="A733:C733"/>
    <mergeCell ref="A735:C735"/>
    <mergeCell ref="A737:C737"/>
    <mergeCell ref="A480:C480"/>
    <mergeCell ref="A484:C484"/>
    <mergeCell ref="A488:C488"/>
    <mergeCell ref="A490:C490"/>
    <mergeCell ref="A493:C493"/>
    <mergeCell ref="A366:C366"/>
    <mergeCell ref="A421:C421"/>
    <mergeCell ref="A443:C443"/>
    <mergeCell ref="A448:C448"/>
    <mergeCell ref="A463:C463"/>
    <mergeCell ref="A234:C234"/>
    <mergeCell ref="A242:C242"/>
    <mergeCell ref="A330:C330"/>
    <mergeCell ref="A340:C340"/>
    <mergeCell ref="A353:C353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topLeftCell="A317" workbookViewId="0">
      <selection activeCell="B336" sqref="B336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2118</v>
      </c>
      <c r="C1" s="35" t="s">
        <v>2119</v>
      </c>
      <c r="D1" s="35" t="s">
        <v>2120</v>
      </c>
      <c r="E1" s="35" t="s">
        <v>2121</v>
      </c>
      <c r="F1" s="35" t="s">
        <v>2111</v>
      </c>
      <c r="G1" s="35" t="s">
        <v>1916</v>
      </c>
      <c r="H1" s="35" t="s">
        <v>1917</v>
      </c>
      <c r="I1" s="35" t="s">
        <v>2122</v>
      </c>
      <c r="J1" s="35" t="s">
        <v>2123</v>
      </c>
      <c r="K1" s="35" t="s">
        <v>2110</v>
      </c>
      <c r="L1" s="35" t="s">
        <v>1919</v>
      </c>
      <c r="M1" s="35" t="s">
        <v>1920</v>
      </c>
      <c r="N1" s="35" t="s">
        <v>2124</v>
      </c>
      <c r="O1" s="35" t="s">
        <v>2125</v>
      </c>
      <c r="P1" s="35" t="s">
        <v>2126</v>
      </c>
      <c r="Q1" s="35" t="s">
        <v>2127</v>
      </c>
      <c r="R1" s="35" t="s">
        <v>1925</v>
      </c>
      <c r="S1" s="35" t="s">
        <v>2128</v>
      </c>
      <c r="T1" s="35" t="s">
        <v>2112</v>
      </c>
      <c r="U1" s="35" t="s">
        <v>2129</v>
      </c>
      <c r="V1" s="35" t="s">
        <v>2130</v>
      </c>
      <c r="W1" s="35" t="s">
        <v>2131</v>
      </c>
    </row>
    <row r="2" spans="1:23" x14ac:dyDescent="0.2">
      <c r="A2" s="26">
        <v>1</v>
      </c>
      <c r="B2" s="10" t="s">
        <v>1933</v>
      </c>
      <c r="C2" s="32">
        <v>1765.5</v>
      </c>
      <c r="D2" s="32"/>
      <c r="E2" s="32">
        <f t="shared" ref="E2:E65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f t="shared" ref="V2:V65" si="1">SUM(F2:U2)</f>
        <v>600</v>
      </c>
      <c r="W2" s="12">
        <f t="shared" ref="W2:W65" si="2">E2-V2</f>
        <v>1165.5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si="1"/>
        <v>0</v>
      </c>
      <c r="W3" s="12">
        <f t="shared" si="2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1"/>
        <v>0</v>
      </c>
      <c r="W4" s="12">
        <f t="shared" si="2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1"/>
        <v>0</v>
      </c>
      <c r="W5" s="12">
        <f t="shared" si="2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1"/>
        <v>0</v>
      </c>
      <c r="W6" s="12">
        <f t="shared" si="2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1"/>
        <v>0</v>
      </c>
      <c r="W7" s="12">
        <f t="shared" si="2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1"/>
        <v>0</v>
      </c>
      <c r="W8" s="12">
        <f t="shared" si="2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1"/>
        <v>0</v>
      </c>
      <c r="W9" s="12">
        <f t="shared" si="2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1"/>
        <v>0</v>
      </c>
      <c r="W10" s="12">
        <f t="shared" si="2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1"/>
        <v>0</v>
      </c>
      <c r="W11" s="12">
        <f t="shared" si="2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1"/>
        <v>0</v>
      </c>
      <c r="W12" s="12">
        <f t="shared" si="2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1"/>
        <v>0</v>
      </c>
      <c r="W13" s="12">
        <f t="shared" si="2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1"/>
        <v>0</v>
      </c>
      <c r="W14" s="12">
        <f t="shared" si="2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1"/>
        <v>0</v>
      </c>
      <c r="W15" s="12">
        <f t="shared" si="2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1"/>
        <v>0</v>
      </c>
      <c r="W16" s="12">
        <f t="shared" si="2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f t="shared" si="1"/>
        <v>7</v>
      </c>
      <c r="W17" s="12">
        <f t="shared" si="2"/>
        <v>33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si="1"/>
        <v>0</v>
      </c>
      <c r="W18" s="12">
        <f t="shared" si="2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1"/>
        <v>0</v>
      </c>
      <c r="W19" s="12">
        <f t="shared" si="2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1"/>
        <v>0</v>
      </c>
      <c r="W20" s="12">
        <f t="shared" si="2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1"/>
        <v>0</v>
      </c>
      <c r="W21" s="12">
        <f t="shared" si="2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1"/>
        <v>0</v>
      </c>
      <c r="W22" s="12">
        <f t="shared" si="2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1"/>
        <v>0</v>
      </c>
      <c r="W23" s="12">
        <f t="shared" si="2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f t="shared" si="1"/>
        <v>1</v>
      </c>
      <c r="W24" s="12">
        <f t="shared" si="2"/>
        <v>5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1"/>
        <v>0</v>
      </c>
      <c r="W25" s="12">
        <f t="shared" si="2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1"/>
        <v>0</v>
      </c>
      <c r="W26" s="12">
        <f t="shared" si="2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1"/>
        <v>0</v>
      </c>
      <c r="W27" s="12">
        <f t="shared" si="2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1"/>
        <v>0</v>
      </c>
      <c r="W28" s="12">
        <f t="shared" si="2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1"/>
        <v>0</v>
      </c>
      <c r="W29" s="12">
        <f t="shared" si="2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1"/>
        <v>0</v>
      </c>
      <c r="W30" s="12">
        <f t="shared" si="2"/>
        <v>10</v>
      </c>
    </row>
    <row r="31" spans="1:23" x14ac:dyDescent="0.2">
      <c r="A31" s="26">
        <v>30</v>
      </c>
      <c r="B31" s="10" t="s">
        <v>2037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1"/>
        <v>0</v>
      </c>
      <c r="W31" s="12">
        <f t="shared" si="2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1"/>
        <v>0</v>
      </c>
      <c r="W32" s="12">
        <f t="shared" si="2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1"/>
        <v>0</v>
      </c>
      <c r="W33" s="12">
        <f t="shared" si="2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si="0"/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f t="shared" si="1"/>
        <v>0</v>
      </c>
      <c r="W34" s="12">
        <f t="shared" si="2"/>
        <v>4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0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si="1"/>
        <v>6</v>
      </c>
      <c r="W35" s="12">
        <f t="shared" si="2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0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1"/>
        <v>0</v>
      </c>
      <c r="W36" s="12">
        <f t="shared" si="2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0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1"/>
        <v>5</v>
      </c>
      <c r="W37" s="12">
        <f t="shared" si="2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0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1"/>
        <v>0</v>
      </c>
      <c r="W38" s="12">
        <f t="shared" si="2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0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1"/>
        <v>0</v>
      </c>
      <c r="W39" s="12">
        <f t="shared" si="2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0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1"/>
        <v>0</v>
      </c>
      <c r="W40" s="12">
        <f t="shared" si="2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0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1"/>
        <v>0</v>
      </c>
      <c r="W41" s="12">
        <f t="shared" si="2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0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1"/>
        <v>0</v>
      </c>
      <c r="W42" s="12">
        <f t="shared" si="2"/>
        <v>0</v>
      </c>
    </row>
    <row r="43" spans="1:23" x14ac:dyDescent="0.2">
      <c r="A43" s="26">
        <v>42</v>
      </c>
      <c r="B43" s="10" t="s">
        <v>2132</v>
      </c>
      <c r="C43" s="32">
        <v>0</v>
      </c>
      <c r="D43" s="32">
        <f>20</f>
        <v>20</v>
      </c>
      <c r="E43" s="32">
        <f t="shared" si="0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1"/>
        <v>5</v>
      </c>
      <c r="W43" s="12">
        <f t="shared" si="2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0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f t="shared" si="1"/>
        <v>0</v>
      </c>
      <c r="W44" s="12">
        <f t="shared" si="2"/>
        <v>1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0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 t="shared" si="1"/>
        <v>0</v>
      </c>
      <c r="W45" s="12">
        <f t="shared" si="2"/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0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2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0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si="1"/>
        <v>1</v>
      </c>
      <c r="W47" s="12">
        <f t="shared" si="2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0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1"/>
        <v>0</v>
      </c>
      <c r="W48" s="12">
        <f t="shared" si="2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0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1"/>
        <v>0</v>
      </c>
      <c r="W49" s="12">
        <f t="shared" si="2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0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1"/>
        <v>0</v>
      </c>
      <c r="W50" s="12">
        <f t="shared" si="2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0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1"/>
        <v>0</v>
      </c>
      <c r="W51" s="12">
        <f t="shared" si="2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0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1"/>
        <v>0</v>
      </c>
      <c r="W52" s="12">
        <f t="shared" si="2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0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1"/>
        <v>4</v>
      </c>
      <c r="W53" s="12">
        <f t="shared" si="2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0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f t="shared" si="1"/>
        <v>2</v>
      </c>
      <c r="W54" s="12">
        <f t="shared" si="2"/>
        <v>40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0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2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0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si="1"/>
        <v>4</v>
      </c>
      <c r="W56" s="12">
        <f t="shared" si="2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0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1"/>
        <v>0</v>
      </c>
      <c r="W57" s="12">
        <f t="shared" si="2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0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1"/>
        <v>0</v>
      </c>
      <c r="W58" s="12">
        <f t="shared" si="2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0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1"/>
        <v>0</v>
      </c>
      <c r="W59" s="12">
        <f t="shared" si="2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0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1"/>
        <v>0</v>
      </c>
      <c r="W60" s="12">
        <f t="shared" si="2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0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1"/>
        <v>0</v>
      </c>
      <c r="W61" s="12">
        <f t="shared" si="2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0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1"/>
        <v>0</v>
      </c>
      <c r="W62" s="12">
        <f t="shared" si="2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0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1"/>
        <v>0</v>
      </c>
      <c r="W63" s="12">
        <f t="shared" si="2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0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1"/>
        <v>0</v>
      </c>
      <c r="W64" s="12">
        <f t="shared" si="2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0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1"/>
        <v>0</v>
      </c>
      <c r="W65" s="12">
        <f t="shared" si="2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3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3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4"/>
        <v>0</v>
      </c>
      <c r="W67" s="12">
        <f t="shared" si="5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3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4"/>
        <v>0</v>
      </c>
      <c r="W68" s="12">
        <f t="shared" si="5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3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4"/>
        <v>0</v>
      </c>
      <c r="W69" s="12">
        <f t="shared" si="5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3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4"/>
        <v>5</v>
      </c>
      <c r="W70" s="12">
        <f t="shared" si="5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3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4"/>
        <v>0</v>
      </c>
      <c r="W71" s="12">
        <f t="shared" si="5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3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4"/>
        <v>0</v>
      </c>
      <c r="W72" s="12">
        <f t="shared" si="5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3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4"/>
        <v>0</v>
      </c>
      <c r="W73" s="12">
        <f t="shared" si="5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3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4"/>
        <v>0</v>
      </c>
      <c r="W74" s="12">
        <f t="shared" si="5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3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4"/>
        <v>0</v>
      </c>
      <c r="W75" s="12">
        <f t="shared" si="5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3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4"/>
        <v>1</v>
      </c>
      <c r="W76" s="12">
        <f t="shared" si="5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3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4"/>
        <v>0</v>
      </c>
      <c r="W77" s="12">
        <f t="shared" si="5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3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4"/>
        <v>0</v>
      </c>
      <c r="W78" s="12">
        <f t="shared" si="5"/>
        <v>1</v>
      </c>
    </row>
    <row r="79" spans="1:23" x14ac:dyDescent="0.2">
      <c r="A79" s="26">
        <v>78</v>
      </c>
      <c r="B79" s="10" t="s">
        <v>1867</v>
      </c>
      <c r="C79" s="32">
        <v>10</v>
      </c>
      <c r="D79" s="32"/>
      <c r="E79" s="32">
        <f t="shared" si="3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5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3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4"/>
        <v>0</v>
      </c>
      <c r="W80" s="12">
        <f t="shared" si="5"/>
        <v>1</v>
      </c>
    </row>
    <row r="81" spans="1:23" x14ac:dyDescent="0.2">
      <c r="A81" s="26">
        <v>80</v>
      </c>
      <c r="B81" s="10" t="s">
        <v>1863</v>
      </c>
      <c r="C81" s="32">
        <v>10</v>
      </c>
      <c r="D81" s="32"/>
      <c r="E81" s="32">
        <f t="shared" si="3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5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3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4"/>
        <v>0</v>
      </c>
      <c r="W82" s="12">
        <f t="shared" si="5"/>
        <v>5</v>
      </c>
    </row>
    <row r="83" spans="1:23" x14ac:dyDescent="0.2">
      <c r="A83" s="26">
        <v>82</v>
      </c>
      <c r="B83" s="10" t="s">
        <v>2038</v>
      </c>
      <c r="C83" s="32">
        <v>36</v>
      </c>
      <c r="D83" s="32"/>
      <c r="E83" s="32">
        <f t="shared" si="3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5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3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4"/>
        <v>0</v>
      </c>
      <c r="W84" s="12">
        <f t="shared" si="5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3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4"/>
        <v>0</v>
      </c>
      <c r="W85" s="12">
        <f t="shared" si="5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3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4"/>
        <v>0</v>
      </c>
      <c r="W86" s="12">
        <f t="shared" si="5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3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5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3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4"/>
        <v>0</v>
      </c>
      <c r="W88" s="12">
        <f t="shared" si="5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3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4"/>
        <v>0</v>
      </c>
      <c r="W89" s="12">
        <f t="shared" si="5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3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4"/>
        <v>0</v>
      </c>
      <c r="W90" s="12">
        <f t="shared" si="5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3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4"/>
        <v>0</v>
      </c>
      <c r="W91" s="12">
        <f t="shared" si="5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3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4"/>
        <v>0</v>
      </c>
      <c r="W92" s="12">
        <f t="shared" si="5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3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4"/>
        <v>0</v>
      </c>
      <c r="W93" s="12">
        <f t="shared" si="5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3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4"/>
        <v>0</v>
      </c>
      <c r="W94" s="12">
        <f t="shared" si="5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3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4"/>
        <v>0</v>
      </c>
      <c r="W95" s="12">
        <f t="shared" si="5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3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4"/>
        <v>0</v>
      </c>
      <c r="W96" s="12">
        <f t="shared" si="5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3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4"/>
        <v>0</v>
      </c>
      <c r="W97" s="12">
        <f t="shared" si="5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3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4"/>
        <v>0</v>
      </c>
      <c r="W98" s="12">
        <f t="shared" si="5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3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4"/>
        <v>1</v>
      </c>
      <c r="W99" s="12">
        <f t="shared" si="5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3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4"/>
        <v>0</v>
      </c>
      <c r="W100" s="12">
        <f t="shared" si="5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3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4"/>
        <v>0</v>
      </c>
      <c r="W101" s="12">
        <f t="shared" si="5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3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4"/>
        <v>0</v>
      </c>
      <c r="W102" s="12">
        <f t="shared" si="5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3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f t="shared" si="4"/>
        <v>0</v>
      </c>
      <c r="W103" s="12">
        <f t="shared" si="5"/>
        <v>23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3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f t="shared" si="4"/>
        <v>0</v>
      </c>
      <c r="W104" s="12">
        <f t="shared" si="5"/>
        <v>40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3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4"/>
        <v>0</v>
      </c>
      <c r="W105" s="12">
        <f t="shared" si="5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3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4"/>
        <v>0</v>
      </c>
      <c r="W106" s="12">
        <f t="shared" si="5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3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4"/>
        <v>0</v>
      </c>
      <c r="W107" s="12">
        <f t="shared" si="5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3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4"/>
        <v>0</v>
      </c>
      <c r="W108" s="12">
        <f t="shared" si="5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3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4"/>
        <v>0</v>
      </c>
      <c r="W109" s="12">
        <f t="shared" si="5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3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4"/>
        <v>0</v>
      </c>
      <c r="W110" s="12">
        <f t="shared" si="5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3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4"/>
        <v>0</v>
      </c>
      <c r="W111" s="12">
        <f t="shared" si="5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3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4"/>
        <v>2</v>
      </c>
      <c r="W112" s="12">
        <f t="shared" si="5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3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4"/>
        <v>0</v>
      </c>
      <c r="W113" s="12">
        <f t="shared" si="5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3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4"/>
        <v>0</v>
      </c>
      <c r="W114" s="12">
        <f t="shared" si="5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3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4"/>
        <v>0</v>
      </c>
      <c r="W115" s="12">
        <f t="shared" si="5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3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f t="shared" si="4"/>
        <v>2</v>
      </c>
      <c r="W116" s="12">
        <f t="shared" si="5"/>
        <v>2</v>
      </c>
    </row>
    <row r="117" spans="1:23" x14ac:dyDescent="0.2">
      <c r="A117" s="26">
        <v>116</v>
      </c>
      <c r="B117" s="27" t="s">
        <v>1935</v>
      </c>
      <c r="C117" s="32">
        <v>574</v>
      </c>
      <c r="D117" s="32"/>
      <c r="E117" s="32">
        <f t="shared" si="3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4"/>
        <v>0</v>
      </c>
      <c r="W117" s="12">
        <f t="shared" si="5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3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4"/>
        <v>0</v>
      </c>
      <c r="W118" s="12">
        <f t="shared" si="5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3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4"/>
        <v>0</v>
      </c>
      <c r="W119" s="12">
        <f t="shared" si="5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3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4"/>
        <v>0</v>
      </c>
      <c r="W120" s="12">
        <f t="shared" si="5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3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4"/>
        <v>44</v>
      </c>
      <c r="W121" s="12">
        <f t="shared" si="5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3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4"/>
        <v>0</v>
      </c>
      <c r="W122" s="12">
        <f t="shared" si="5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3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4"/>
        <v>0</v>
      </c>
      <c r="W123" s="12">
        <f t="shared" si="5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3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4"/>
        <v>0</v>
      </c>
      <c r="W124" s="12">
        <f t="shared" si="5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3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4"/>
        <v>0</v>
      </c>
      <c r="W125" s="12">
        <f t="shared" si="5"/>
        <v>24</v>
      </c>
    </row>
    <row r="126" spans="1:23" x14ac:dyDescent="0.2">
      <c r="A126" s="25">
        <v>125</v>
      </c>
      <c r="B126" s="10" t="s">
        <v>1902</v>
      </c>
      <c r="C126" s="32">
        <v>0</v>
      </c>
      <c r="D126" s="32"/>
      <c r="E126" s="32">
        <f t="shared" si="3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4"/>
        <v>0</v>
      </c>
      <c r="W126" s="12">
        <f t="shared" si="5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3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4"/>
        <v>0</v>
      </c>
      <c r="W127" s="12">
        <f t="shared" si="5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3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4"/>
        <v>0</v>
      </c>
      <c r="W128" s="12">
        <f t="shared" si="5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3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4"/>
        <v>0</v>
      </c>
      <c r="W129" s="12">
        <f t="shared" si="5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6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6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7"/>
        <v>0</v>
      </c>
      <c r="W131" s="12">
        <f t="shared" si="8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6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7"/>
        <v>0</v>
      </c>
      <c r="W132" s="12">
        <f t="shared" si="8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6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7"/>
        <v>0</v>
      </c>
      <c r="W133" s="12">
        <f t="shared" si="8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6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7"/>
        <v>0</v>
      </c>
      <c r="W134" s="12">
        <f t="shared" si="8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6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7"/>
        <v>0</v>
      </c>
      <c r="W135" s="12">
        <f t="shared" si="8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6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7"/>
        <v>0</v>
      </c>
      <c r="W136" s="12">
        <f t="shared" si="8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6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7"/>
        <v>0</v>
      </c>
      <c r="W137" s="12">
        <f t="shared" si="8"/>
        <v>0</v>
      </c>
    </row>
    <row r="138" spans="1:23" x14ac:dyDescent="0.2">
      <c r="A138" s="25">
        <v>137</v>
      </c>
      <c r="B138" s="10" t="s">
        <v>2099</v>
      </c>
      <c r="C138" s="32">
        <v>26</v>
      </c>
      <c r="D138" s="32"/>
      <c r="E138" s="32">
        <f t="shared" si="6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8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6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7"/>
        <v>1</v>
      </c>
      <c r="W139" s="12">
        <f t="shared" si="8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6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7"/>
        <v>1</v>
      </c>
      <c r="W140" s="12">
        <f t="shared" si="8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6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7"/>
        <v>0</v>
      </c>
      <c r="W141" s="12">
        <f t="shared" si="8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6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7"/>
        <v>0</v>
      </c>
      <c r="W142" s="12">
        <f t="shared" si="8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6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7"/>
        <v>0</v>
      </c>
      <c r="W143" s="12">
        <f t="shared" si="8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6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7"/>
        <v>0</v>
      </c>
      <c r="W144" s="12">
        <f t="shared" si="8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6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7"/>
        <v>0</v>
      </c>
      <c r="W145" s="12">
        <f t="shared" si="8"/>
        <v>51</v>
      </c>
    </row>
    <row r="146" spans="1:23" x14ac:dyDescent="0.2">
      <c r="A146" s="25">
        <v>145</v>
      </c>
      <c r="B146" s="10" t="s">
        <v>2039</v>
      </c>
      <c r="C146" s="32">
        <v>19</v>
      </c>
      <c r="D146" s="32"/>
      <c r="E146" s="32">
        <f t="shared" si="6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7"/>
        <v>0</v>
      </c>
      <c r="W146" s="12">
        <f t="shared" si="8"/>
        <v>19</v>
      </c>
    </row>
    <row r="147" spans="1:23" x14ac:dyDescent="0.2">
      <c r="A147" s="25">
        <v>146</v>
      </c>
      <c r="B147" s="10" t="s">
        <v>2100</v>
      </c>
      <c r="C147" s="32">
        <v>10</v>
      </c>
      <c r="D147" s="32"/>
      <c r="E147" s="32">
        <f t="shared" si="6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7"/>
        <v>0</v>
      </c>
      <c r="W147" s="12">
        <f t="shared" si="8"/>
        <v>10</v>
      </c>
    </row>
    <row r="148" spans="1:23" x14ac:dyDescent="0.2">
      <c r="A148" s="25">
        <v>147</v>
      </c>
      <c r="B148" s="10" t="s">
        <v>2101</v>
      </c>
      <c r="C148" s="32">
        <v>10</v>
      </c>
      <c r="D148" s="32"/>
      <c r="E148" s="32">
        <f t="shared" si="6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7"/>
        <v>0</v>
      </c>
      <c r="W148" s="12">
        <f t="shared" si="8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6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7"/>
        <v>10</v>
      </c>
      <c r="W149" s="12">
        <f t="shared" si="8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6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7"/>
        <v>0</v>
      </c>
      <c r="W150" s="12">
        <f t="shared" si="8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6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7"/>
        <v>0</v>
      </c>
      <c r="W151" s="12">
        <f t="shared" si="8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6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7"/>
        <v>0</v>
      </c>
      <c r="W152" s="12">
        <f t="shared" si="8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6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f t="shared" si="7"/>
        <v>1</v>
      </c>
      <c r="W153" s="12">
        <f t="shared" si="8"/>
        <v>4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6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7"/>
        <v>0</v>
      </c>
      <c r="W154" s="12">
        <f t="shared" si="8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6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f t="shared" si="7"/>
        <v>6</v>
      </c>
      <c r="W155" s="12">
        <f t="shared" si="8"/>
        <v>14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6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7"/>
        <v>0</v>
      </c>
      <c r="W156" s="12">
        <f t="shared" si="8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6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7"/>
        <v>0</v>
      </c>
      <c r="W157" s="12">
        <f t="shared" si="8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6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7"/>
        <v>0</v>
      </c>
      <c r="W158" s="12">
        <f t="shared" si="8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6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7"/>
        <v>0</v>
      </c>
      <c r="W159" s="12">
        <f t="shared" si="8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6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7"/>
        <v>1</v>
      </c>
      <c r="W160" s="12">
        <f t="shared" si="8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6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7"/>
        <v>0</v>
      </c>
      <c r="W161" s="12">
        <f t="shared" si="8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6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7"/>
        <v>0</v>
      </c>
      <c r="W162" s="12">
        <f t="shared" si="8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6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7"/>
        <v>0</v>
      </c>
      <c r="W163" s="12">
        <f t="shared" si="8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6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7"/>
        <v>0</v>
      </c>
      <c r="W164" s="12">
        <f t="shared" si="8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6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7"/>
        <v>0</v>
      </c>
      <c r="W165" s="12">
        <f t="shared" si="8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6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7"/>
        <v>0</v>
      </c>
      <c r="W166" s="12">
        <f t="shared" si="8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6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7"/>
        <v>0</v>
      </c>
      <c r="W167" s="12">
        <f t="shared" si="8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6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7"/>
        <v>0</v>
      </c>
      <c r="W168" s="12">
        <f t="shared" si="8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6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7"/>
        <v>0</v>
      </c>
      <c r="W169" s="12">
        <f t="shared" si="8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6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7"/>
        <v>0</v>
      </c>
      <c r="W170" s="12">
        <f t="shared" si="8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6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7"/>
        <v>0</v>
      </c>
      <c r="W171" s="12">
        <f t="shared" si="8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6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7"/>
        <v>0</v>
      </c>
      <c r="W172" s="12">
        <f t="shared" si="8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6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7"/>
        <v>0</v>
      </c>
      <c r="W173" s="12">
        <f t="shared" si="8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6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7"/>
        <v>0</v>
      </c>
      <c r="W174" s="12">
        <f t="shared" si="8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6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7"/>
        <v>0</v>
      </c>
      <c r="W175" s="12">
        <f t="shared" si="8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6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7"/>
        <v>2</v>
      </c>
      <c r="W176" s="12">
        <f t="shared" si="8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6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7"/>
        <v>0</v>
      </c>
      <c r="W177" s="12">
        <f t="shared" si="8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6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7"/>
        <v>0</v>
      </c>
      <c r="W178" s="12">
        <f t="shared" si="8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6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7"/>
        <v>2</v>
      </c>
      <c r="W179" s="12">
        <f t="shared" si="8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6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7"/>
        <v>0</v>
      </c>
      <c r="W180" s="12">
        <f t="shared" si="8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6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7"/>
        <v>0</v>
      </c>
      <c r="W181" s="12">
        <f t="shared" si="8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6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7"/>
        <v>0</v>
      </c>
      <c r="W182" s="12">
        <f t="shared" si="8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6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7"/>
        <v>0</v>
      </c>
      <c r="W183" s="12">
        <f t="shared" si="8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6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7"/>
        <v>0</v>
      </c>
      <c r="W184" s="12">
        <f t="shared" si="8"/>
        <v>50</v>
      </c>
    </row>
    <row r="185" spans="1:23" x14ac:dyDescent="0.2">
      <c r="A185" s="25">
        <v>184</v>
      </c>
      <c r="B185" s="10" t="s">
        <v>2040</v>
      </c>
      <c r="C185" s="32">
        <v>700</v>
      </c>
      <c r="D185" s="32"/>
      <c r="E185" s="32">
        <f t="shared" si="6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f t="shared" si="7"/>
        <v>0</v>
      </c>
      <c r="W185" s="12">
        <f t="shared" si="8"/>
        <v>700</v>
      </c>
    </row>
    <row r="186" spans="1:23" x14ac:dyDescent="0.2">
      <c r="A186" s="25">
        <v>185</v>
      </c>
      <c r="B186" s="10" t="s">
        <v>2041</v>
      </c>
      <c r="C186" s="32">
        <v>397</v>
      </c>
      <c r="D186" s="32"/>
      <c r="E186" s="32">
        <f t="shared" si="6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7"/>
        <v>0</v>
      </c>
      <c r="W186" s="12">
        <f t="shared" si="8"/>
        <v>397</v>
      </c>
    </row>
    <row r="187" spans="1:23" x14ac:dyDescent="0.2">
      <c r="A187" s="25">
        <v>186</v>
      </c>
      <c r="B187" s="10" t="s">
        <v>1967</v>
      </c>
      <c r="C187" s="32">
        <v>42</v>
      </c>
      <c r="D187" s="32"/>
      <c r="E187" s="32">
        <f t="shared" si="6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f t="shared" si="7"/>
        <v>0</v>
      </c>
      <c r="W187" s="12">
        <f t="shared" si="8"/>
        <v>42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6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7"/>
        <v>0</v>
      </c>
      <c r="W188" s="12">
        <f t="shared" si="8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6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2</v>
      </c>
      <c r="W189" s="12">
        <f t="shared" si="8"/>
        <v>7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6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7"/>
        <v>0</v>
      </c>
      <c r="W190" s="12">
        <f t="shared" si="8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6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7"/>
        <v>0</v>
      </c>
      <c r="W191" s="12">
        <f t="shared" si="8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6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7"/>
        <v>0</v>
      </c>
      <c r="W192" s="12">
        <f t="shared" si="8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6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7"/>
        <v>0</v>
      </c>
      <c r="W193" s="12">
        <f t="shared" si="8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9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9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0"/>
        <v>0</v>
      </c>
      <c r="W195" s="12">
        <f t="shared" si="11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9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0"/>
        <v>0</v>
      </c>
      <c r="W196" s="12">
        <f t="shared" si="11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9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0"/>
        <v>0</v>
      </c>
      <c r="W197" s="12">
        <f t="shared" si="11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9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0"/>
        <v>1</v>
      </c>
      <c r="W198" s="12">
        <f t="shared" si="11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9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0"/>
        <v>0</v>
      </c>
      <c r="W199" s="12">
        <f t="shared" si="11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9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0"/>
        <v>0</v>
      </c>
      <c r="W200" s="12">
        <f t="shared" si="11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9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0"/>
        <v>1</v>
      </c>
      <c r="W201" s="12">
        <f t="shared" si="11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9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0"/>
        <v>0</v>
      </c>
      <c r="W202" s="12">
        <f t="shared" si="11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9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0"/>
        <v>0</v>
      </c>
      <c r="W203" s="12">
        <f t="shared" si="11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9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0"/>
        <v>0</v>
      </c>
      <c r="W204" s="12">
        <f t="shared" si="11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9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0"/>
        <v>0</v>
      </c>
      <c r="W205" s="12">
        <f t="shared" si="11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9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0"/>
        <v>0</v>
      </c>
      <c r="W206" s="12">
        <f t="shared" si="11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9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0"/>
        <v>0</v>
      </c>
      <c r="W207" s="12">
        <f t="shared" si="11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9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0"/>
        <v>0</v>
      </c>
      <c r="W208" s="12">
        <f t="shared" si="11"/>
        <v>0</v>
      </c>
    </row>
    <row r="209" spans="1:23" x14ac:dyDescent="0.2">
      <c r="A209" s="25">
        <v>208</v>
      </c>
      <c r="B209" s="10" t="s">
        <v>2420</v>
      </c>
      <c r="C209" s="33">
        <v>6</v>
      </c>
      <c r="D209" s="33">
        <v>3</v>
      </c>
      <c r="E209" s="32">
        <f t="shared" si="9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0"/>
        <v>0</v>
      </c>
      <c r="W209" s="12">
        <f t="shared" si="11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9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0"/>
        <v>2</v>
      </c>
      <c r="W210" s="12">
        <f t="shared" si="11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9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0"/>
        <v>0</v>
      </c>
      <c r="W211" s="12">
        <f t="shared" si="11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9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0"/>
        <v>0</v>
      </c>
      <c r="W212" s="12">
        <f t="shared" si="11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9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0"/>
        <v>0</v>
      </c>
      <c r="W213" s="12">
        <f t="shared" si="11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9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0"/>
        <v>0</v>
      </c>
      <c r="W214" s="12">
        <f t="shared" si="11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9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0"/>
        <v>0</v>
      </c>
      <c r="W215" s="12">
        <f t="shared" si="11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9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0"/>
        <v>0</v>
      </c>
      <c r="W216" s="12">
        <f t="shared" si="11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9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0"/>
        <v>0</v>
      </c>
      <c r="W217" s="12">
        <f t="shared" si="11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9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f t="shared" si="10"/>
        <v>0</v>
      </c>
      <c r="W218" s="12">
        <f t="shared" si="11"/>
        <v>2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9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0"/>
        <v>0</v>
      </c>
      <c r="W219" s="12">
        <f t="shared" si="11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9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0"/>
        <v>0</v>
      </c>
      <c r="W220" s="12">
        <f t="shared" si="11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9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0"/>
        <v>0</v>
      </c>
      <c r="W221" s="12">
        <f t="shared" si="11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9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0"/>
        <v>0</v>
      </c>
      <c r="W222" s="12">
        <f t="shared" si="11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9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0"/>
        <v>0</v>
      </c>
      <c r="W223" s="12">
        <f t="shared" si="11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9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0"/>
        <v>0</v>
      </c>
      <c r="W224" s="12">
        <f t="shared" si="11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9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0"/>
        <v>0</v>
      </c>
      <c r="W225" s="12">
        <f t="shared" si="11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9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0"/>
        <v>0</v>
      </c>
      <c r="W226" s="12">
        <f t="shared" si="11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9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0"/>
        <v>0</v>
      </c>
      <c r="W227" s="12">
        <f t="shared" si="11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9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1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9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0"/>
        <v>0</v>
      </c>
      <c r="W229" s="12">
        <f t="shared" si="11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9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0"/>
        <v>0</v>
      </c>
      <c r="W230" s="12">
        <f t="shared" si="11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9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0"/>
        <v>0</v>
      </c>
      <c r="W231" s="12">
        <f t="shared" si="11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9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0"/>
        <v>0</v>
      </c>
      <c r="W232" s="12">
        <f t="shared" si="11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9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0"/>
        <v>0</v>
      </c>
      <c r="W233" s="12">
        <f t="shared" si="11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9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f t="shared" si="10"/>
        <v>0</v>
      </c>
      <c r="W234" s="12">
        <f t="shared" si="11"/>
        <v>36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9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0"/>
        <v>0</v>
      </c>
      <c r="W235" s="12">
        <f t="shared" si="11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9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0"/>
        <v>0</v>
      </c>
      <c r="W236" s="12">
        <f t="shared" si="11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9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0"/>
        <v>0</v>
      </c>
      <c r="W237" s="12">
        <f t="shared" si="11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9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0"/>
        <v>0</v>
      </c>
      <c r="W238" s="12">
        <f t="shared" si="11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9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0"/>
        <v>0</v>
      </c>
      <c r="W239" s="12">
        <f t="shared" si="11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9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0"/>
        <v>0</v>
      </c>
      <c r="W240" s="12">
        <f t="shared" si="11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9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0"/>
        <v>0</v>
      </c>
      <c r="W241" s="12">
        <f t="shared" si="11"/>
        <v>1</v>
      </c>
    </row>
    <row r="242" spans="1:23" x14ac:dyDescent="0.2">
      <c r="A242" s="25">
        <v>241</v>
      </c>
      <c r="B242" s="10" t="s">
        <v>1903</v>
      </c>
      <c r="C242" s="32">
        <v>0</v>
      </c>
      <c r="D242" s="32"/>
      <c r="E242" s="32">
        <f t="shared" si="9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0"/>
        <v>0</v>
      </c>
      <c r="W242" s="12">
        <f t="shared" si="11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9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0"/>
        <v>0</v>
      </c>
      <c r="W243" s="12">
        <f t="shared" si="11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9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0"/>
        <v>0</v>
      </c>
      <c r="W244" s="12">
        <f t="shared" si="11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9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0"/>
        <v>0</v>
      </c>
      <c r="W245" s="12">
        <f t="shared" si="11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9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0"/>
        <v>0</v>
      </c>
      <c r="W246" s="12">
        <f t="shared" si="11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9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0"/>
        <v>0</v>
      </c>
      <c r="W247" s="12">
        <f t="shared" si="11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9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0"/>
        <v>23</v>
      </c>
      <c r="W248" s="12">
        <f t="shared" si="11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9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0"/>
        <v>0</v>
      </c>
      <c r="W249" s="12">
        <f t="shared" si="11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9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0"/>
        <v>0</v>
      </c>
      <c r="W250" s="12">
        <f t="shared" si="11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9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0"/>
        <v>0</v>
      </c>
      <c r="W251" s="12">
        <f t="shared" si="11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9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0"/>
        <v>0</v>
      </c>
      <c r="W252" s="12">
        <f t="shared" si="11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9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0"/>
        <v>0</v>
      </c>
      <c r="W253" s="12">
        <f t="shared" si="11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9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f t="shared" si="10"/>
        <v>0</v>
      </c>
      <c r="W254" s="12">
        <f t="shared" si="11"/>
        <v>3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9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0"/>
        <v>0</v>
      </c>
      <c r="W255" s="12">
        <f t="shared" si="11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9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0"/>
        <v>0</v>
      </c>
      <c r="W256" s="12">
        <f t="shared" si="11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9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0"/>
        <v>0</v>
      </c>
      <c r="W257" s="12">
        <f t="shared" si="11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2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2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3"/>
        <v>0</v>
      </c>
      <c r="W259" s="12">
        <f t="shared" si="14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2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3"/>
        <v>0</v>
      </c>
      <c r="W260" s="12">
        <f t="shared" si="14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2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3"/>
        <v>0</v>
      </c>
      <c r="W261" s="12">
        <f t="shared" si="14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2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3"/>
        <v>0</v>
      </c>
      <c r="W262" s="12">
        <f t="shared" si="14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2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3"/>
        <v>0</v>
      </c>
      <c r="W263" s="12">
        <f t="shared" si="14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2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3"/>
        <v>0</v>
      </c>
      <c r="W264" s="12">
        <f t="shared" si="14"/>
        <v>1</v>
      </c>
    </row>
    <row r="265" spans="1:23" x14ac:dyDescent="0.2">
      <c r="A265" s="25">
        <v>264</v>
      </c>
      <c r="B265" s="29" t="s">
        <v>2042</v>
      </c>
      <c r="C265" s="32">
        <v>0</v>
      </c>
      <c r="D265" s="32"/>
      <c r="E265" s="32">
        <f t="shared" si="12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3"/>
        <v>0</v>
      </c>
      <c r="W265" s="12">
        <f t="shared" si="14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2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3"/>
        <v>0</v>
      </c>
      <c r="W266" s="12">
        <f t="shared" si="14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2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3"/>
        <v>0</v>
      </c>
      <c r="W267" s="12">
        <f t="shared" si="14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2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3"/>
        <v>0</v>
      </c>
      <c r="W268" s="12">
        <f t="shared" si="14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2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3"/>
        <v>0</v>
      </c>
      <c r="W269" s="12">
        <f t="shared" si="14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2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3"/>
        <v>0</v>
      </c>
      <c r="W270" s="12">
        <f t="shared" si="14"/>
        <v>1</v>
      </c>
    </row>
    <row r="271" spans="1:23" x14ac:dyDescent="0.2">
      <c r="A271" s="25">
        <v>270</v>
      </c>
      <c r="B271" s="10" t="s">
        <v>1970</v>
      </c>
      <c r="C271" s="32">
        <v>1</v>
      </c>
      <c r="D271" s="32"/>
      <c r="E271" s="32">
        <f t="shared" si="12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3"/>
        <v>1</v>
      </c>
      <c r="W271" s="12">
        <f t="shared" si="14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2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3"/>
        <v>0</v>
      </c>
      <c r="W272" s="12">
        <f t="shared" si="14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2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3"/>
        <v>0</v>
      </c>
      <c r="W273" s="12">
        <f t="shared" si="14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2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3"/>
        <v>1</v>
      </c>
      <c r="W274" s="12">
        <f t="shared" si="14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2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3"/>
        <v>0</v>
      </c>
      <c r="W275" s="12">
        <f t="shared" si="14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2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3"/>
        <v>0</v>
      </c>
      <c r="W276" s="12">
        <f t="shared" si="14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2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3"/>
        <v>0</v>
      </c>
      <c r="W277" s="12">
        <f t="shared" si="14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2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3"/>
        <v>0</v>
      </c>
      <c r="W278" s="12">
        <f t="shared" si="14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2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3"/>
        <v>0</v>
      </c>
      <c r="W279" s="12">
        <f t="shared" si="14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2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3"/>
        <v>0</v>
      </c>
      <c r="W280" s="12">
        <f t="shared" si="14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2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3"/>
        <v>0</v>
      </c>
      <c r="W281" s="12">
        <f t="shared" si="14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2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3"/>
        <v>7</v>
      </c>
      <c r="W282" s="12">
        <f t="shared" si="14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2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3"/>
        <v>0</v>
      </c>
      <c r="W283" s="12">
        <f t="shared" si="14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2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3"/>
        <v>0</v>
      </c>
      <c r="W284" s="12">
        <f t="shared" si="14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2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3"/>
        <v>0</v>
      </c>
      <c r="W285" s="12">
        <f t="shared" si="14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2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3"/>
        <v>0</v>
      </c>
      <c r="W286" s="12">
        <f t="shared" si="14"/>
        <v>1</v>
      </c>
    </row>
    <row r="287" spans="1:23" x14ac:dyDescent="0.2">
      <c r="A287" s="25">
        <v>285</v>
      </c>
      <c r="B287" s="10" t="s">
        <v>2093</v>
      </c>
      <c r="C287" s="32">
        <v>16</v>
      </c>
      <c r="D287" s="32"/>
      <c r="E287" s="32">
        <f t="shared" si="12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3"/>
        <v>0</v>
      </c>
      <c r="W287" s="12">
        <f t="shared" si="14"/>
        <v>16</v>
      </c>
    </row>
    <row r="288" spans="1:23" x14ac:dyDescent="0.2">
      <c r="A288" s="25">
        <v>286</v>
      </c>
      <c r="B288" s="10" t="s">
        <v>2094</v>
      </c>
      <c r="C288" s="32">
        <v>0</v>
      </c>
      <c r="D288" s="32"/>
      <c r="E288" s="32">
        <f t="shared" si="12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3"/>
        <v>0</v>
      </c>
      <c r="W288" s="12">
        <f t="shared" si="14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2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3"/>
        <v>0</v>
      </c>
      <c r="W289" s="12">
        <f t="shared" si="14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2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3"/>
        <v>0</v>
      </c>
      <c r="W290" s="12">
        <f t="shared" si="14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2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3"/>
        <v>0</v>
      </c>
      <c r="W291" s="12">
        <f t="shared" si="14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2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3"/>
        <v>1</v>
      </c>
      <c r="W292" s="12">
        <f t="shared" si="14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2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3"/>
        <v>0</v>
      </c>
      <c r="W293" s="12">
        <f t="shared" si="14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2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3"/>
        <v>0</v>
      </c>
      <c r="W294" s="12">
        <f t="shared" si="14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2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3"/>
        <v>0</v>
      </c>
      <c r="W295" s="12">
        <f t="shared" si="14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2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3"/>
        <v>0</v>
      </c>
      <c r="W296" s="12">
        <f t="shared" si="14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2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f t="shared" si="13"/>
        <v>0</v>
      </c>
      <c r="W297" s="12">
        <f t="shared" si="14"/>
        <v>6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2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3"/>
        <v>0</v>
      </c>
      <c r="W298" s="12">
        <f t="shared" si="14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2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3"/>
        <v>5</v>
      </c>
      <c r="W299" s="12">
        <f t="shared" si="14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2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3"/>
        <v>0</v>
      </c>
      <c r="W300" s="12">
        <f t="shared" si="14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2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3"/>
        <v>0</v>
      </c>
      <c r="W301" s="12">
        <f t="shared" si="14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2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3"/>
        <v>0</v>
      </c>
      <c r="W302" s="12">
        <f t="shared" si="14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2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3"/>
        <v>0</v>
      </c>
      <c r="W303" s="12">
        <f t="shared" si="14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2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3"/>
        <v>0</v>
      </c>
      <c r="W304" s="12">
        <f t="shared" si="14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2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3"/>
        <v>0</v>
      </c>
      <c r="W305" s="12">
        <f t="shared" si="14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2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3"/>
        <v>0</v>
      </c>
      <c r="W306" s="12">
        <f t="shared" si="14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2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3"/>
        <v>0</v>
      </c>
      <c r="W307" s="12">
        <f t="shared" si="14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2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3"/>
        <v>0</v>
      </c>
      <c r="W308" s="12">
        <f t="shared" si="14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2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3"/>
        <v>0</v>
      </c>
      <c r="W309" s="12">
        <f t="shared" si="14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2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3"/>
        <v>0</v>
      </c>
      <c r="W310" s="12">
        <f t="shared" si="14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2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3"/>
        <v>0</v>
      </c>
      <c r="W311" s="12">
        <f t="shared" si="14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2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3"/>
        <v>0</v>
      </c>
      <c r="W312" s="12">
        <f t="shared" si="14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2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3"/>
        <v>0</v>
      </c>
      <c r="W313" s="12">
        <f t="shared" si="14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2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3"/>
        <v>0</v>
      </c>
      <c r="W314" s="12">
        <f t="shared" si="14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2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3"/>
        <v>0</v>
      </c>
      <c r="W315" s="12">
        <f t="shared" si="14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2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3"/>
        <v>10</v>
      </c>
      <c r="W316" s="12">
        <f t="shared" si="14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2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3"/>
        <v>0</v>
      </c>
      <c r="W317" s="12">
        <f t="shared" si="14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2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3"/>
        <v>0</v>
      </c>
      <c r="W318" s="12">
        <f t="shared" si="14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2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3"/>
        <v>0</v>
      </c>
      <c r="W319" s="12">
        <f t="shared" si="14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2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3"/>
        <v>0</v>
      </c>
      <c r="W320" s="12">
        <f t="shared" si="14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2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3"/>
        <v>1</v>
      </c>
      <c r="W321" s="12">
        <f t="shared" si="14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15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15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16"/>
        <v>0</v>
      </c>
      <c r="W323" s="12">
        <f t="shared" si="17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15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16"/>
        <v>0</v>
      </c>
      <c r="W324" s="12">
        <f t="shared" si="17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15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16"/>
        <v>0</v>
      </c>
      <c r="W325" s="12">
        <f t="shared" si="17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15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16"/>
        <v>0</v>
      </c>
      <c r="W326" s="12">
        <f t="shared" si="17"/>
        <v>7</v>
      </c>
    </row>
    <row r="327" spans="1:23" x14ac:dyDescent="0.2">
      <c r="A327" s="25">
        <v>325</v>
      </c>
      <c r="B327" s="10" t="s">
        <v>1894</v>
      </c>
      <c r="C327" s="32">
        <v>17</v>
      </c>
      <c r="D327" s="32"/>
      <c r="E327" s="32">
        <f t="shared" si="15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16"/>
        <v>3</v>
      </c>
      <c r="W327" s="12">
        <f t="shared" si="17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15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16"/>
        <v>0</v>
      </c>
      <c r="W328" s="12">
        <f t="shared" si="17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15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16"/>
        <v>0</v>
      </c>
      <c r="W329" s="12">
        <f t="shared" si="17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15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16"/>
        <v>1</v>
      </c>
      <c r="W330" s="12">
        <f t="shared" si="17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15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16"/>
        <v>1</v>
      </c>
      <c r="W331" s="12">
        <f t="shared" si="17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15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16"/>
        <v>0</v>
      </c>
      <c r="W332" s="12">
        <f t="shared" si="17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15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16"/>
        <v>0</v>
      </c>
      <c r="W333" s="12">
        <f t="shared" si="17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15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16"/>
        <v>0</v>
      </c>
      <c r="W334" s="12">
        <f t="shared" si="17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15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16"/>
        <v>0</v>
      </c>
      <c r="W335" s="12">
        <f t="shared" si="17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15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16"/>
        <v>0</v>
      </c>
      <c r="W336" s="12">
        <f t="shared" si="17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15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16"/>
        <v>0</v>
      </c>
      <c r="W337" s="12">
        <f t="shared" si="17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15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16"/>
        <v>0</v>
      </c>
      <c r="W338" s="12">
        <f t="shared" si="17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15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16"/>
        <v>0</v>
      </c>
      <c r="W339" s="12">
        <f t="shared" si="17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15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16"/>
        <v>0</v>
      </c>
      <c r="W340" s="12">
        <f t="shared" si="17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15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16"/>
        <v>0</v>
      </c>
      <c r="W341" s="12">
        <f t="shared" si="17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15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16"/>
        <v>0</v>
      </c>
      <c r="W342" s="12">
        <f t="shared" si="17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15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16"/>
        <v>0</v>
      </c>
      <c r="W343" s="12">
        <f t="shared" si="17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15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16"/>
        <v>0</v>
      </c>
      <c r="W344" s="12">
        <f t="shared" si="17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15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16"/>
        <v>0</v>
      </c>
      <c r="W345" s="12">
        <f t="shared" si="17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15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16"/>
        <v>0</v>
      </c>
      <c r="W346" s="12">
        <f t="shared" si="17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15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16"/>
        <v>0</v>
      </c>
      <c r="W347" s="12">
        <f t="shared" si="17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15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16"/>
        <v>0</v>
      </c>
      <c r="W348" s="12">
        <f t="shared" si="17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15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f t="shared" si="16"/>
        <v>30</v>
      </c>
      <c r="W349" s="12">
        <f t="shared" si="17"/>
        <v>469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15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16"/>
        <v>0</v>
      </c>
      <c r="W350" s="12">
        <f t="shared" si="17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15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16"/>
        <v>0</v>
      </c>
      <c r="W351" s="12">
        <f t="shared" si="17"/>
        <v>35</v>
      </c>
    </row>
    <row r="352" spans="1:23" x14ac:dyDescent="0.2">
      <c r="A352" s="25">
        <v>350</v>
      </c>
      <c r="B352" s="10" t="s">
        <v>2095</v>
      </c>
      <c r="C352" s="32">
        <v>6</v>
      </c>
      <c r="D352" s="32"/>
      <c r="E352" s="32">
        <f t="shared" si="15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16"/>
        <v>0</v>
      </c>
      <c r="W352" s="12">
        <f t="shared" si="17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15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16"/>
        <v>0</v>
      </c>
      <c r="W353" s="12">
        <f t="shared" si="17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15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16"/>
        <v>0</v>
      </c>
      <c r="W354" s="12">
        <f t="shared" si="17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15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16"/>
        <v>0</v>
      </c>
      <c r="W355" s="12">
        <f t="shared" si="17"/>
        <v>8</v>
      </c>
    </row>
    <row r="356" spans="1:23" x14ac:dyDescent="0.2">
      <c r="A356" s="25">
        <v>354</v>
      </c>
      <c r="B356" s="10" t="s">
        <v>2043</v>
      </c>
      <c r="C356" s="32">
        <v>21</v>
      </c>
      <c r="D356" s="32"/>
      <c r="E356" s="32">
        <f t="shared" si="15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16"/>
        <v>0</v>
      </c>
      <c r="W356" s="12">
        <f t="shared" si="17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15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f t="shared" si="16"/>
        <v>0</v>
      </c>
      <c r="W357" s="12">
        <f t="shared" si="17"/>
        <v>3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15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f t="shared" si="16"/>
        <v>0</v>
      </c>
      <c r="W358" s="12">
        <f t="shared" si="17"/>
        <v>11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15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16"/>
        <v>0</v>
      </c>
      <c r="W359" s="12">
        <f t="shared" si="17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15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16"/>
        <v>0</v>
      </c>
      <c r="W360" s="12">
        <f t="shared" si="17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15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16"/>
        <v>0</v>
      </c>
      <c r="W361" s="12">
        <f t="shared" si="17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15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16"/>
        <v>0</v>
      </c>
      <c r="W362" s="12">
        <f t="shared" si="17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15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16"/>
        <v>0</v>
      </c>
      <c r="W363" s="12">
        <f t="shared" si="17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15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16"/>
        <v>0</v>
      </c>
      <c r="W364" s="12">
        <f t="shared" si="17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15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16"/>
        <v>0</v>
      </c>
      <c r="W365" s="12">
        <f t="shared" si="17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15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16"/>
        <v>0</v>
      </c>
      <c r="W366" s="12">
        <f t="shared" si="17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15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16"/>
        <v>0</v>
      </c>
      <c r="W367" s="12">
        <f t="shared" si="17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15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16"/>
        <v>0</v>
      </c>
      <c r="W368" s="12">
        <f t="shared" si="17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15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16"/>
        <v>0</v>
      </c>
      <c r="W369" s="12">
        <f t="shared" si="17"/>
        <v>4</v>
      </c>
    </row>
    <row r="370" spans="1:23" x14ac:dyDescent="0.2">
      <c r="A370" s="25">
        <v>368</v>
      </c>
      <c r="B370" s="10" t="s">
        <v>2044</v>
      </c>
      <c r="C370" s="32">
        <v>6</v>
      </c>
      <c r="D370" s="32"/>
      <c r="E370" s="32">
        <f t="shared" si="15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16"/>
        <v>0</v>
      </c>
      <c r="W370" s="12">
        <f t="shared" si="17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15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16"/>
        <v>0</v>
      </c>
      <c r="W371" s="12">
        <f t="shared" si="17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15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16"/>
        <v>0</v>
      </c>
      <c r="W372" s="12">
        <f t="shared" si="17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15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16"/>
        <v>0</v>
      </c>
      <c r="W373" s="12">
        <f t="shared" si="17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15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16"/>
        <v>0</v>
      </c>
      <c r="W374" s="12">
        <f t="shared" si="17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15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16"/>
        <v>0</v>
      </c>
      <c r="W375" s="12">
        <f t="shared" si="17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15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16"/>
        <v>0</v>
      </c>
      <c r="W376" s="12">
        <f t="shared" si="17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15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16"/>
        <v>0</v>
      </c>
      <c r="W377" s="12">
        <f t="shared" si="17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15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16"/>
        <v>0</v>
      </c>
      <c r="W378" s="12">
        <f t="shared" si="17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15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16"/>
        <v>0</v>
      </c>
      <c r="W379" s="12">
        <f t="shared" si="17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15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16"/>
        <v>0</v>
      </c>
      <c r="W380" s="12">
        <f t="shared" si="17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15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16"/>
        <v>0</v>
      </c>
      <c r="W381" s="12">
        <f t="shared" si="17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15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16"/>
        <v>0</v>
      </c>
      <c r="W382" s="12">
        <f t="shared" si="17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15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16"/>
        <v>0</v>
      </c>
      <c r="W383" s="12">
        <f t="shared" si="17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15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17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15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16"/>
        <v>0</v>
      </c>
      <c r="W385" s="12">
        <f t="shared" si="17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18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25">
        <v>385</v>
      </c>
      <c r="B387" s="10" t="s">
        <v>2421</v>
      </c>
      <c r="C387" s="32">
        <v>4</v>
      </c>
      <c r="D387" s="32">
        <v>4</v>
      </c>
      <c r="E387" s="32">
        <f t="shared" si="18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19"/>
        <v>0</v>
      </c>
      <c r="W387" s="12">
        <f t="shared" si="20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18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0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18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19"/>
        <v>0</v>
      </c>
      <c r="W389" s="12">
        <f t="shared" si="20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18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19"/>
        <v>0</v>
      </c>
      <c r="W390" s="12">
        <f t="shared" si="20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18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19"/>
        <v>0</v>
      </c>
      <c r="W391" s="12">
        <f t="shared" si="20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18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19"/>
        <v>0</v>
      </c>
      <c r="W392" s="12">
        <f t="shared" si="20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18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19"/>
        <v>0</v>
      </c>
      <c r="W393" s="12">
        <f t="shared" si="20"/>
        <v>0</v>
      </c>
    </row>
    <row r="394" spans="1:23" x14ac:dyDescent="0.2">
      <c r="A394" s="25">
        <v>392</v>
      </c>
      <c r="B394" s="10" t="s">
        <v>2096</v>
      </c>
      <c r="C394" s="32">
        <v>100</v>
      </c>
      <c r="D394" s="32"/>
      <c r="E394" s="32">
        <f t="shared" si="18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19"/>
        <v>0</v>
      </c>
      <c r="W394" s="12">
        <f t="shared" si="20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18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19"/>
        <v>0</v>
      </c>
      <c r="W395" s="12">
        <f t="shared" si="20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18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19"/>
        <v>0</v>
      </c>
      <c r="W396" s="12">
        <f t="shared" si="20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18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19"/>
        <v>0</v>
      </c>
      <c r="W397" s="12">
        <f t="shared" si="20"/>
        <v>0</v>
      </c>
    </row>
    <row r="398" spans="1:23" x14ac:dyDescent="0.2">
      <c r="A398" s="25">
        <v>396</v>
      </c>
      <c r="B398" s="10" t="s">
        <v>2422</v>
      </c>
      <c r="C398" s="32">
        <v>1</v>
      </c>
      <c r="D398" s="32">
        <v>4</v>
      </c>
      <c r="E398" s="32">
        <f t="shared" si="18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19"/>
        <v>1</v>
      </c>
      <c r="W398" s="12">
        <f t="shared" si="20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18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19"/>
        <v>0</v>
      </c>
      <c r="W399" s="12">
        <f t="shared" si="20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18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19"/>
        <v>0</v>
      </c>
      <c r="W400" s="12">
        <f t="shared" si="20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18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19"/>
        <v>0</v>
      </c>
      <c r="W401" s="12">
        <f t="shared" si="20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18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19"/>
        <v>0</v>
      </c>
      <c r="W402" s="12">
        <f t="shared" si="20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18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19"/>
        <v>0</v>
      </c>
      <c r="W403" s="12">
        <f t="shared" si="20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18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19"/>
        <v>0</v>
      </c>
      <c r="W404" s="12">
        <f t="shared" si="20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18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19"/>
        <v>0</v>
      </c>
      <c r="W405" s="12">
        <f t="shared" si="20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18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19"/>
        <v>0</v>
      </c>
      <c r="W406" s="12">
        <f t="shared" si="20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18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19"/>
        <v>0</v>
      </c>
      <c r="W407" s="12">
        <f t="shared" si="20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18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19"/>
        <v>0</v>
      </c>
      <c r="W408" s="12">
        <f t="shared" si="20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18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19"/>
        <v>0</v>
      </c>
      <c r="W409" s="12">
        <f t="shared" si="20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18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19"/>
        <v>0</v>
      </c>
      <c r="W410" s="12">
        <f t="shared" si="20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18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19"/>
        <v>0</v>
      </c>
      <c r="W411" s="12">
        <f t="shared" si="20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18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19"/>
        <v>0</v>
      </c>
      <c r="W412" s="12">
        <f t="shared" si="20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18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19"/>
        <v>0</v>
      </c>
      <c r="W413" s="12">
        <f t="shared" si="20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18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19"/>
        <v>0</v>
      </c>
      <c r="W414" s="12">
        <f t="shared" si="20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18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19"/>
        <v>0</v>
      </c>
      <c r="W415" s="12">
        <f t="shared" si="20"/>
        <v>0</v>
      </c>
    </row>
    <row r="416" spans="1:23" x14ac:dyDescent="0.2">
      <c r="A416" s="25">
        <v>414</v>
      </c>
      <c r="B416" s="10" t="s">
        <v>2423</v>
      </c>
      <c r="C416" s="32">
        <v>1</v>
      </c>
      <c r="D416" s="32">
        <v>3</v>
      </c>
      <c r="E416" s="32">
        <f t="shared" si="18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19"/>
        <v>0</v>
      </c>
      <c r="W416" s="12">
        <f t="shared" si="20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18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19"/>
        <v>0</v>
      </c>
      <c r="W417" s="12">
        <f t="shared" si="20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18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19"/>
        <v>2</v>
      </c>
      <c r="W418" s="12">
        <f t="shared" si="20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18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f t="shared" si="19"/>
        <v>0</v>
      </c>
      <c r="W419" s="12">
        <f t="shared" si="20"/>
        <v>8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18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19"/>
        <v>0</v>
      </c>
      <c r="W420" s="12">
        <f t="shared" si="20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18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19"/>
        <v>0</v>
      </c>
      <c r="W421" s="12">
        <f t="shared" si="20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18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19"/>
        <v>0</v>
      </c>
      <c r="W422" s="12">
        <f t="shared" si="20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18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19"/>
        <v>0</v>
      </c>
      <c r="W423" s="12">
        <f t="shared" si="20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18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19"/>
        <v>0</v>
      </c>
      <c r="W424" s="12">
        <f t="shared" si="20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18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19"/>
        <v>0</v>
      </c>
      <c r="W425" s="12">
        <f t="shared" si="20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18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19"/>
        <v>0</v>
      </c>
      <c r="W426" s="12">
        <f t="shared" si="20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18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19"/>
        <v>0</v>
      </c>
      <c r="W427" s="12">
        <f t="shared" si="20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18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19"/>
        <v>0</v>
      </c>
      <c r="W428" s="12">
        <f t="shared" si="20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18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19"/>
        <v>0</v>
      </c>
      <c r="W429" s="12">
        <f t="shared" si="20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18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19"/>
        <v>1</v>
      </c>
      <c r="W430" s="12">
        <f t="shared" si="20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18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f t="shared" si="19"/>
        <v>1</v>
      </c>
      <c r="W431" s="12">
        <f t="shared" si="20"/>
        <v>36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18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19"/>
        <v>0</v>
      </c>
      <c r="W432" s="12">
        <f t="shared" si="20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18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19"/>
        <v>0</v>
      </c>
      <c r="W433" s="12">
        <f t="shared" si="20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18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19"/>
        <v>0</v>
      </c>
      <c r="W434" s="12">
        <f t="shared" si="20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18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19"/>
        <v>0</v>
      </c>
      <c r="W435" s="12">
        <f t="shared" si="20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18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19"/>
        <v>0</v>
      </c>
      <c r="W436" s="12">
        <f t="shared" si="20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18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19"/>
        <v>0</v>
      </c>
      <c r="W437" s="12">
        <f t="shared" si="20"/>
        <v>7</v>
      </c>
    </row>
    <row r="438" spans="1:23" x14ac:dyDescent="0.2">
      <c r="A438" s="25">
        <v>436</v>
      </c>
      <c r="B438" s="10" t="s">
        <v>2424</v>
      </c>
      <c r="C438" s="32">
        <v>3</v>
      </c>
      <c r="D438" s="32">
        <v>3</v>
      </c>
      <c r="E438" s="32">
        <f t="shared" si="18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19"/>
        <v>0</v>
      </c>
      <c r="W438" s="12">
        <f t="shared" si="20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18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19"/>
        <v>0</v>
      </c>
      <c r="W439" s="12">
        <f t="shared" si="20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18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19"/>
        <v>0</v>
      </c>
      <c r="W440" s="12">
        <f t="shared" si="20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18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19"/>
        <v>0</v>
      </c>
      <c r="W441" s="12">
        <f t="shared" si="20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18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19"/>
        <v>0</v>
      </c>
      <c r="W442" s="12">
        <f t="shared" si="20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18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19"/>
        <v>0</v>
      </c>
      <c r="W443" s="12">
        <f t="shared" si="20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18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19"/>
        <v>0</v>
      </c>
      <c r="W444" s="12">
        <f t="shared" si="20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18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19"/>
        <v>0</v>
      </c>
      <c r="W445" s="12">
        <f t="shared" si="20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18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19"/>
        <v>0</v>
      </c>
      <c r="W446" s="12">
        <f t="shared" si="20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18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19"/>
        <v>0</v>
      </c>
      <c r="W447" s="12">
        <f t="shared" si="20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18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19"/>
        <v>0</v>
      </c>
      <c r="W448" s="12">
        <f t="shared" si="20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18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19"/>
        <v>0</v>
      </c>
      <c r="W449" s="12">
        <f t="shared" si="20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1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1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2"/>
        <v>0</v>
      </c>
      <c r="W451" s="12">
        <f t="shared" si="23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1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2"/>
        <v>0</v>
      </c>
      <c r="W452" s="12">
        <f t="shared" si="23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1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2"/>
        <v>0</v>
      </c>
      <c r="W453" s="12">
        <f t="shared" si="23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1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2"/>
        <v>0</v>
      </c>
      <c r="W454" s="12">
        <f t="shared" si="23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1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2"/>
        <v>0</v>
      </c>
      <c r="W455" s="12">
        <f t="shared" si="23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1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3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1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3"/>
        <v>9</v>
      </c>
    </row>
    <row r="458" spans="1:23" x14ac:dyDescent="0.2">
      <c r="A458" s="25">
        <v>456</v>
      </c>
      <c r="B458" s="10" t="s">
        <v>2045</v>
      </c>
      <c r="C458" s="32">
        <v>31</v>
      </c>
      <c r="D458" s="32"/>
      <c r="E458" s="32">
        <f t="shared" si="21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3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1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 t="shared" si="22"/>
        <v>0</v>
      </c>
      <c r="W459" s="12">
        <f t="shared" si="23"/>
        <v>9</v>
      </c>
    </row>
    <row r="460" spans="1:23" x14ac:dyDescent="0.2">
      <c r="A460" s="25">
        <v>458</v>
      </c>
      <c r="B460" s="10" t="s">
        <v>1864</v>
      </c>
      <c r="C460" s="32">
        <v>5</v>
      </c>
      <c r="D460" s="32"/>
      <c r="E460" s="32">
        <f t="shared" si="21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 t="shared" si="22"/>
        <v>0</v>
      </c>
      <c r="W460" s="12">
        <f t="shared" si="23"/>
        <v>5</v>
      </c>
    </row>
    <row r="461" spans="1:23" x14ac:dyDescent="0.2">
      <c r="A461" s="25">
        <v>459</v>
      </c>
      <c r="B461" s="10" t="s">
        <v>1865</v>
      </c>
      <c r="C461" s="32">
        <v>9</v>
      </c>
      <c r="D461" s="32"/>
      <c r="E461" s="32">
        <f t="shared" si="21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 t="shared" si="22"/>
        <v>0</v>
      </c>
      <c r="W461" s="12">
        <f t="shared" si="23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1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 t="shared" si="22"/>
        <v>0</v>
      </c>
      <c r="W462" s="12">
        <f t="shared" si="23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1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 t="shared" si="22"/>
        <v>0</v>
      </c>
      <c r="W463" s="12">
        <f t="shared" si="23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1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3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1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 t="shared" si="22"/>
        <v>0</v>
      </c>
      <c r="W465" s="12">
        <f t="shared" si="23"/>
        <v>2</v>
      </c>
    </row>
    <row r="466" spans="1:23" x14ac:dyDescent="0.2">
      <c r="A466" s="25">
        <v>464</v>
      </c>
      <c r="B466" s="10" t="s">
        <v>1866</v>
      </c>
      <c r="C466" s="32">
        <v>2</v>
      </c>
      <c r="D466" s="32">
        <f>2+3</f>
        <v>5</v>
      </c>
      <c r="E466" s="32">
        <f t="shared" si="21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3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1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f t="shared" si="22"/>
        <v>0</v>
      </c>
      <c r="W467" s="12">
        <f t="shared" si="23"/>
        <v>2303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1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si="22"/>
        <v>93</v>
      </c>
      <c r="W468" s="12">
        <f t="shared" si="23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1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22"/>
        <v>0</v>
      </c>
      <c r="W469" s="12">
        <f t="shared" si="23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1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22"/>
        <v>1</v>
      </c>
      <c r="W470" s="12">
        <f t="shared" si="23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1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22"/>
        <v>0</v>
      </c>
      <c r="W471" s="12">
        <f t="shared" si="23"/>
        <v>9</v>
      </c>
    </row>
    <row r="472" spans="1:23" x14ac:dyDescent="0.2">
      <c r="A472" s="25">
        <v>470</v>
      </c>
      <c r="B472" s="10" t="s">
        <v>1868</v>
      </c>
      <c r="C472" s="32">
        <v>1</v>
      </c>
      <c r="D472" s="32"/>
      <c r="E472" s="32">
        <f t="shared" si="21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22"/>
        <v>0</v>
      </c>
      <c r="W472" s="12">
        <f t="shared" si="23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1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22"/>
        <v>1</v>
      </c>
      <c r="W473" s="12">
        <f t="shared" si="23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1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22"/>
        <v>0</v>
      </c>
      <c r="W474" s="12">
        <f t="shared" si="23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1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f t="shared" si="22"/>
        <v>1</v>
      </c>
      <c r="W475" s="12">
        <f t="shared" si="23"/>
        <v>13</v>
      </c>
    </row>
    <row r="476" spans="1:23" x14ac:dyDescent="0.2">
      <c r="A476" s="25">
        <v>474</v>
      </c>
      <c r="B476" s="10" t="s">
        <v>1858</v>
      </c>
      <c r="C476" s="32">
        <v>2</v>
      </c>
      <c r="D476" s="32"/>
      <c r="E476" s="32">
        <f t="shared" si="21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f t="shared" si="22"/>
        <v>0</v>
      </c>
      <c r="W476" s="12">
        <f t="shared" si="23"/>
        <v>2</v>
      </c>
    </row>
    <row r="477" spans="1:23" x14ac:dyDescent="0.2">
      <c r="A477" s="25">
        <v>475</v>
      </c>
      <c r="B477" s="10" t="s">
        <v>1859</v>
      </c>
      <c r="C477" s="32">
        <v>5</v>
      </c>
      <c r="D477" s="32"/>
      <c r="E477" s="32">
        <f t="shared" si="21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f t="shared" si="22"/>
        <v>3</v>
      </c>
      <c r="W477" s="12">
        <f t="shared" si="23"/>
        <v>2</v>
      </c>
    </row>
    <row r="478" spans="1:23" x14ac:dyDescent="0.2">
      <c r="A478" s="25">
        <v>476</v>
      </c>
      <c r="B478" s="10" t="s">
        <v>1860</v>
      </c>
      <c r="C478" s="32">
        <v>0</v>
      </c>
      <c r="D478" s="32"/>
      <c r="E478" s="32">
        <f t="shared" si="21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 t="shared" si="22"/>
        <v>0</v>
      </c>
      <c r="W478" s="12">
        <f t="shared" si="23"/>
        <v>0</v>
      </c>
    </row>
    <row r="479" spans="1:23" x14ac:dyDescent="0.2">
      <c r="A479" s="25">
        <v>477</v>
      </c>
      <c r="B479" s="10" t="s">
        <v>1861</v>
      </c>
      <c r="C479" s="32">
        <v>4</v>
      </c>
      <c r="D479" s="32"/>
      <c r="E479" s="32">
        <f t="shared" si="21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 t="shared" si="22"/>
        <v>4</v>
      </c>
      <c r="W479" s="12">
        <f t="shared" si="23"/>
        <v>0</v>
      </c>
    </row>
    <row r="480" spans="1:23" x14ac:dyDescent="0.2">
      <c r="A480" s="25">
        <v>478</v>
      </c>
      <c r="B480" s="10" t="s">
        <v>1862</v>
      </c>
      <c r="C480" s="32">
        <v>0</v>
      </c>
      <c r="D480" s="32"/>
      <c r="E480" s="32">
        <f t="shared" si="21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 t="shared" si="22"/>
        <v>0</v>
      </c>
      <c r="W480" s="12">
        <f t="shared" si="23"/>
        <v>0</v>
      </c>
    </row>
    <row r="481" spans="1:23" x14ac:dyDescent="0.2">
      <c r="A481" s="25">
        <v>479</v>
      </c>
      <c r="B481" s="10" t="s">
        <v>1934</v>
      </c>
      <c r="C481" s="32">
        <v>26</v>
      </c>
      <c r="D481" s="32"/>
      <c r="E481" s="32">
        <f t="shared" si="21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3"/>
        <v>24</v>
      </c>
    </row>
    <row r="482" spans="1:23" x14ac:dyDescent="0.2">
      <c r="A482" s="25">
        <v>480</v>
      </c>
      <c r="B482" s="10" t="s">
        <v>1900</v>
      </c>
      <c r="C482" s="32">
        <v>9</v>
      </c>
      <c r="D482" s="32"/>
      <c r="E482" s="32">
        <f t="shared" si="21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si="22"/>
        <v>3</v>
      </c>
      <c r="W482" s="12">
        <f t="shared" si="23"/>
        <v>6</v>
      </c>
    </row>
    <row r="483" spans="1:23" x14ac:dyDescent="0.2">
      <c r="A483" s="25">
        <v>481</v>
      </c>
      <c r="B483" s="10" t="s">
        <v>2425</v>
      </c>
      <c r="C483" s="32">
        <v>0</v>
      </c>
      <c r="D483" s="32">
        <v>1</v>
      </c>
      <c r="E483" s="32">
        <f t="shared" si="21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22"/>
        <v>1</v>
      </c>
      <c r="W483" s="12">
        <f t="shared" si="23"/>
        <v>0</v>
      </c>
    </row>
    <row r="484" spans="1:23" x14ac:dyDescent="0.2">
      <c r="A484" s="25">
        <v>482</v>
      </c>
      <c r="B484" s="10" t="s">
        <v>2426</v>
      </c>
      <c r="C484" s="32">
        <v>0</v>
      </c>
      <c r="D484" s="32">
        <v>500</v>
      </c>
      <c r="E484" s="32">
        <f t="shared" si="21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f t="shared" si="22"/>
        <v>50</v>
      </c>
      <c r="W484" s="12">
        <f t="shared" si="23"/>
        <v>450</v>
      </c>
    </row>
    <row r="485" spans="1:23" x14ac:dyDescent="0.2">
      <c r="A485" s="25">
        <v>483</v>
      </c>
      <c r="B485" s="10" t="s">
        <v>2427</v>
      </c>
      <c r="C485" s="32">
        <v>0</v>
      </c>
      <c r="D485" s="32">
        <v>3</v>
      </c>
      <c r="E485" s="32">
        <f t="shared" si="21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22"/>
        <v>0</v>
      </c>
      <c r="W485" s="12">
        <f t="shared" si="23"/>
        <v>3</v>
      </c>
    </row>
    <row r="486" spans="1:23" x14ac:dyDescent="0.2">
      <c r="A486" s="25">
        <v>484</v>
      </c>
      <c r="B486" s="10" t="s">
        <v>2428</v>
      </c>
      <c r="C486" s="32">
        <v>0</v>
      </c>
      <c r="D486" s="32">
        <v>1</v>
      </c>
      <c r="E486" s="32">
        <f t="shared" si="21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22"/>
        <v>0</v>
      </c>
      <c r="W486" s="12">
        <f t="shared" si="23"/>
        <v>1</v>
      </c>
    </row>
    <row r="487" spans="1:23" x14ac:dyDescent="0.2">
      <c r="A487" s="25">
        <v>485</v>
      </c>
      <c r="B487" s="10" t="s">
        <v>2056</v>
      </c>
      <c r="C487" s="32">
        <v>0</v>
      </c>
      <c r="D487" s="32">
        <v>2</v>
      </c>
      <c r="E487" s="32">
        <f t="shared" si="21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22"/>
        <v>0</v>
      </c>
      <c r="W487" s="12">
        <f t="shared" si="23"/>
        <v>2</v>
      </c>
    </row>
    <row r="488" spans="1:23" x14ac:dyDescent="0.2">
      <c r="A488" s="25">
        <v>486</v>
      </c>
      <c r="B488" s="10" t="s">
        <v>2429</v>
      </c>
      <c r="C488" s="32">
        <v>0</v>
      </c>
      <c r="D488" s="32">
        <v>3</v>
      </c>
      <c r="E488" s="32">
        <f t="shared" si="21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22"/>
        <v>0</v>
      </c>
      <c r="W488" s="12">
        <f t="shared" si="23"/>
        <v>3</v>
      </c>
    </row>
    <row r="489" spans="1:23" x14ac:dyDescent="0.2">
      <c r="A489" s="25">
        <v>487</v>
      </c>
      <c r="B489" s="10" t="s">
        <v>2430</v>
      </c>
      <c r="C489" s="32">
        <v>0</v>
      </c>
      <c r="D489" s="32">
        <v>15</v>
      </c>
      <c r="E489" s="32">
        <f t="shared" si="21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22"/>
        <v>0</v>
      </c>
      <c r="W489" s="12">
        <f t="shared" si="23"/>
        <v>15</v>
      </c>
    </row>
    <row r="490" spans="1:23" x14ac:dyDescent="0.2">
      <c r="A490" s="25">
        <v>488</v>
      </c>
      <c r="B490" s="10" t="s">
        <v>2431</v>
      </c>
      <c r="C490" s="32">
        <v>0</v>
      </c>
      <c r="D490" s="32">
        <v>8</v>
      </c>
      <c r="E490" s="32">
        <f t="shared" si="21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22"/>
        <v>0</v>
      </c>
      <c r="W490" s="12">
        <f t="shared" si="23"/>
        <v>8</v>
      </c>
    </row>
    <row r="491" spans="1:23" x14ac:dyDescent="0.2">
      <c r="A491" s="25">
        <v>489</v>
      </c>
      <c r="B491" s="10" t="s">
        <v>2432</v>
      </c>
      <c r="C491" s="32">
        <v>0</v>
      </c>
      <c r="D491" s="32">
        <v>2</v>
      </c>
      <c r="E491" s="32">
        <f t="shared" si="21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22"/>
        <v>0</v>
      </c>
      <c r="W491" s="12">
        <f t="shared" si="23"/>
        <v>2</v>
      </c>
    </row>
    <row r="492" spans="1:23" x14ac:dyDescent="0.2">
      <c r="A492" s="25">
        <v>490</v>
      </c>
      <c r="B492" s="10" t="s">
        <v>1901</v>
      </c>
      <c r="C492" s="32">
        <v>5</v>
      </c>
      <c r="D492" s="32"/>
      <c r="E492" s="32">
        <f t="shared" si="21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22"/>
        <v>0</v>
      </c>
      <c r="W492" s="12">
        <f t="shared" si="23"/>
        <v>5</v>
      </c>
    </row>
    <row r="493" spans="1:23" x14ac:dyDescent="0.2">
      <c r="A493" s="25">
        <v>491</v>
      </c>
      <c r="B493" s="10" t="s">
        <v>1966</v>
      </c>
      <c r="C493" s="32">
        <v>0</v>
      </c>
      <c r="D493" s="32"/>
      <c r="E493" s="32">
        <f t="shared" si="21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22"/>
        <v>0</v>
      </c>
      <c r="W493" s="12">
        <f t="shared" si="23"/>
        <v>0</v>
      </c>
    </row>
    <row r="494" spans="1:23" x14ac:dyDescent="0.2">
      <c r="A494" s="25">
        <v>492</v>
      </c>
      <c r="B494" s="10" t="s">
        <v>1978</v>
      </c>
      <c r="C494" s="32">
        <v>54</v>
      </c>
      <c r="D494" s="32"/>
      <c r="E494" s="32">
        <f t="shared" si="21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3"/>
        <v>34</v>
      </c>
    </row>
    <row r="495" spans="1:23" x14ac:dyDescent="0.2">
      <c r="A495" s="25">
        <v>493</v>
      </c>
      <c r="B495" s="10" t="s">
        <v>1979</v>
      </c>
      <c r="C495" s="32">
        <v>157</v>
      </c>
      <c r="D495" s="32"/>
      <c r="E495" s="32">
        <f t="shared" si="21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3"/>
        <v>137</v>
      </c>
    </row>
    <row r="496" spans="1:23" x14ac:dyDescent="0.2">
      <c r="A496" s="25">
        <v>494</v>
      </c>
      <c r="B496" s="10" t="s">
        <v>1980</v>
      </c>
      <c r="C496" s="32">
        <v>30</v>
      </c>
      <c r="D496" s="32"/>
      <c r="E496" s="32">
        <f t="shared" si="21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si="22"/>
        <v>0</v>
      </c>
      <c r="W496" s="12">
        <f t="shared" si="23"/>
        <v>30</v>
      </c>
    </row>
    <row r="497" spans="1:23" x14ac:dyDescent="0.2">
      <c r="A497" s="25">
        <v>495</v>
      </c>
      <c r="B497" s="10" t="s">
        <v>2046</v>
      </c>
      <c r="C497" s="32">
        <v>0</v>
      </c>
      <c r="D497" s="32"/>
      <c r="E497" s="32">
        <f t="shared" si="21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22"/>
        <v>0</v>
      </c>
      <c r="W497" s="12">
        <f t="shared" si="23"/>
        <v>0</v>
      </c>
    </row>
    <row r="498" spans="1:23" x14ac:dyDescent="0.2">
      <c r="A498" s="25">
        <v>496</v>
      </c>
      <c r="B498" s="31" t="s">
        <v>2047</v>
      </c>
      <c r="C498" s="32">
        <v>0</v>
      </c>
      <c r="D498" s="32">
        <v>1</v>
      </c>
      <c r="E498" s="32">
        <f t="shared" si="21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22"/>
        <v>0</v>
      </c>
      <c r="W498" s="12">
        <f t="shared" si="23"/>
        <v>1</v>
      </c>
    </row>
    <row r="499" spans="1:23" x14ac:dyDescent="0.2">
      <c r="A499" s="25">
        <v>497</v>
      </c>
      <c r="B499" s="10" t="s">
        <v>2048</v>
      </c>
      <c r="C499" s="32">
        <v>5</v>
      </c>
      <c r="D499" s="32">
        <v>4</v>
      </c>
      <c r="E499" s="32">
        <f t="shared" si="21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22"/>
        <v>0</v>
      </c>
      <c r="W499" s="12">
        <f t="shared" si="23"/>
        <v>9</v>
      </c>
    </row>
    <row r="500" spans="1:23" x14ac:dyDescent="0.2">
      <c r="A500" s="25">
        <v>498</v>
      </c>
      <c r="B500" s="10" t="s">
        <v>2049</v>
      </c>
      <c r="C500" s="32">
        <v>6</v>
      </c>
      <c r="D500" s="32">
        <v>1</v>
      </c>
      <c r="E500" s="32">
        <f t="shared" si="21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22"/>
        <v>0</v>
      </c>
      <c r="W500" s="12">
        <f t="shared" si="23"/>
        <v>7</v>
      </c>
    </row>
    <row r="501" spans="1:23" x14ac:dyDescent="0.2">
      <c r="A501" s="25">
        <v>499</v>
      </c>
      <c r="B501" s="31" t="s">
        <v>2050</v>
      </c>
      <c r="C501" s="32">
        <v>1</v>
      </c>
      <c r="D501" s="32"/>
      <c r="E501" s="32">
        <f t="shared" si="21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22"/>
        <v>0</v>
      </c>
      <c r="W501" s="12">
        <f t="shared" si="23"/>
        <v>1</v>
      </c>
    </row>
    <row r="502" spans="1:23" x14ac:dyDescent="0.2">
      <c r="A502" s="25">
        <v>500</v>
      </c>
      <c r="B502" s="31" t="s">
        <v>2051</v>
      </c>
      <c r="C502" s="32">
        <v>1</v>
      </c>
      <c r="D502" s="32"/>
      <c r="E502" s="32">
        <f t="shared" si="21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22"/>
        <v>0</v>
      </c>
      <c r="W502" s="12">
        <f t="shared" si="23"/>
        <v>1</v>
      </c>
    </row>
    <row r="503" spans="1:23" x14ac:dyDescent="0.2">
      <c r="A503" s="25">
        <v>501</v>
      </c>
      <c r="B503" s="31" t="s">
        <v>2052</v>
      </c>
      <c r="C503" s="32">
        <v>0</v>
      </c>
      <c r="D503" s="32"/>
      <c r="E503" s="32">
        <f t="shared" si="21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22"/>
        <v>0</v>
      </c>
      <c r="W503" s="12">
        <f t="shared" si="23"/>
        <v>0</v>
      </c>
    </row>
    <row r="504" spans="1:23" x14ac:dyDescent="0.2">
      <c r="A504" s="25">
        <v>502</v>
      </c>
      <c r="B504" s="31" t="s">
        <v>2053</v>
      </c>
      <c r="C504" s="32">
        <v>5</v>
      </c>
      <c r="D504" s="32"/>
      <c r="E504" s="32">
        <f t="shared" si="21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22"/>
        <v>0</v>
      </c>
      <c r="W504" s="12">
        <f t="shared" si="23"/>
        <v>5</v>
      </c>
    </row>
    <row r="505" spans="1:23" x14ac:dyDescent="0.2">
      <c r="A505" s="25">
        <v>503</v>
      </c>
      <c r="B505" s="31" t="s">
        <v>2109</v>
      </c>
      <c r="C505" s="32">
        <v>1</v>
      </c>
      <c r="D505" s="32">
        <v>1</v>
      </c>
      <c r="E505" s="32">
        <f t="shared" si="21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22"/>
        <v>0</v>
      </c>
      <c r="W505" s="12">
        <f t="shared" si="23"/>
        <v>2</v>
      </c>
    </row>
    <row r="506" spans="1:23" x14ac:dyDescent="0.2">
      <c r="A506" s="25">
        <v>504</v>
      </c>
      <c r="B506" s="31" t="s">
        <v>2054</v>
      </c>
      <c r="C506" s="32">
        <v>0</v>
      </c>
      <c r="D506" s="32"/>
      <c r="E506" s="32">
        <f t="shared" si="21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22"/>
        <v>0</v>
      </c>
      <c r="W506" s="12">
        <f t="shared" si="23"/>
        <v>0</v>
      </c>
    </row>
    <row r="507" spans="1:23" x14ac:dyDescent="0.2">
      <c r="A507" s="25">
        <v>505</v>
      </c>
      <c r="B507" s="31" t="s">
        <v>2055</v>
      </c>
      <c r="C507" s="32">
        <v>3</v>
      </c>
      <c r="D507" s="32"/>
      <c r="E507" s="32">
        <f t="shared" si="21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22"/>
        <v>0</v>
      </c>
      <c r="W507" s="12">
        <f t="shared" si="23"/>
        <v>3</v>
      </c>
    </row>
    <row r="508" spans="1:23" x14ac:dyDescent="0.2">
      <c r="A508" s="25">
        <v>506</v>
      </c>
      <c r="B508" s="31" t="s">
        <v>2056</v>
      </c>
      <c r="C508" s="32">
        <v>2</v>
      </c>
      <c r="D508" s="32"/>
      <c r="E508" s="32">
        <f t="shared" si="21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22"/>
        <v>0</v>
      </c>
      <c r="W508" s="12">
        <f t="shared" si="23"/>
        <v>2</v>
      </c>
    </row>
    <row r="509" spans="1:23" x14ac:dyDescent="0.2">
      <c r="A509" s="25">
        <v>507</v>
      </c>
      <c r="B509" s="10" t="s">
        <v>2057</v>
      </c>
      <c r="C509" s="32">
        <v>0</v>
      </c>
      <c r="D509" s="32"/>
      <c r="E509" s="32">
        <f t="shared" si="21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22"/>
        <v>0</v>
      </c>
      <c r="W509" s="12">
        <f t="shared" si="23"/>
        <v>0</v>
      </c>
    </row>
    <row r="510" spans="1:23" x14ac:dyDescent="0.2">
      <c r="A510" s="25">
        <v>508</v>
      </c>
      <c r="B510" s="31" t="s">
        <v>2058</v>
      </c>
      <c r="C510" s="32">
        <v>5</v>
      </c>
      <c r="D510" s="32"/>
      <c r="E510" s="32">
        <f t="shared" si="21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22"/>
        <v>1</v>
      </c>
      <c r="W510" s="12">
        <f t="shared" si="23"/>
        <v>4</v>
      </c>
    </row>
    <row r="511" spans="1:23" x14ac:dyDescent="0.2">
      <c r="A511" s="25">
        <v>509</v>
      </c>
      <c r="B511" s="31" t="s">
        <v>2102</v>
      </c>
      <c r="C511" s="32">
        <v>7</v>
      </c>
      <c r="D511" s="32"/>
      <c r="E511" s="32">
        <f t="shared" si="21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22"/>
        <v>0</v>
      </c>
      <c r="W511" s="12">
        <f t="shared" si="23"/>
        <v>7</v>
      </c>
    </row>
    <row r="512" spans="1:23" x14ac:dyDescent="0.2">
      <c r="A512" s="25">
        <v>510</v>
      </c>
      <c r="B512" s="31" t="s">
        <v>2059</v>
      </c>
      <c r="C512" s="32">
        <v>0</v>
      </c>
      <c r="D512" s="32"/>
      <c r="E512" s="32">
        <f t="shared" si="21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22"/>
        <v>0</v>
      </c>
      <c r="W512" s="12">
        <f t="shared" si="23"/>
        <v>0</v>
      </c>
    </row>
    <row r="513" spans="1:23" x14ac:dyDescent="0.2">
      <c r="A513" s="25">
        <v>511</v>
      </c>
      <c r="B513" s="31" t="s">
        <v>2060</v>
      </c>
      <c r="C513" s="32">
        <v>3</v>
      </c>
      <c r="D513" s="32">
        <v>4</v>
      </c>
      <c r="E513" s="32">
        <f t="shared" si="21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22"/>
        <v>0</v>
      </c>
      <c r="W513" s="12">
        <f t="shared" si="23"/>
        <v>7</v>
      </c>
    </row>
    <row r="514" spans="1:23" x14ac:dyDescent="0.2">
      <c r="A514" s="25">
        <v>512</v>
      </c>
      <c r="B514" s="31" t="s">
        <v>2061</v>
      </c>
      <c r="C514" s="32">
        <v>4</v>
      </c>
      <c r="D514" s="32">
        <v>8</v>
      </c>
      <c r="E514" s="32">
        <f t="shared" ref="E514:E551" si="24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1</v>
      </c>
      <c r="W514" s="12">
        <f t="shared" ref="W514:W551" si="25">E514-V514</f>
        <v>11</v>
      </c>
    </row>
    <row r="515" spans="1:23" x14ac:dyDescent="0.2">
      <c r="A515" s="25">
        <v>513</v>
      </c>
      <c r="B515" s="31" t="s">
        <v>2062</v>
      </c>
      <c r="C515" s="32">
        <v>0</v>
      </c>
      <c r="D515" s="32"/>
      <c r="E515" s="32">
        <f t="shared" si="24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4:V551" si="26">SUM(F515:U515)</f>
        <v>0</v>
      </c>
      <c r="W515" s="12">
        <f t="shared" si="25"/>
        <v>0</v>
      </c>
    </row>
    <row r="516" spans="1:23" x14ac:dyDescent="0.2">
      <c r="A516" s="25">
        <v>514</v>
      </c>
      <c r="B516" s="31" t="s">
        <v>2063</v>
      </c>
      <c r="C516" s="32">
        <v>10</v>
      </c>
      <c r="D516" s="32"/>
      <c r="E516" s="32">
        <f t="shared" si="24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25"/>
        <v>5</v>
      </c>
    </row>
    <row r="517" spans="1:23" x14ac:dyDescent="0.2">
      <c r="A517" s="25">
        <v>515</v>
      </c>
      <c r="B517" s="31" t="s">
        <v>2064</v>
      </c>
      <c r="C517" s="32">
        <v>6</v>
      </c>
      <c r="D517" s="32">
        <v>5</v>
      </c>
      <c r="E517" s="32">
        <f t="shared" si="24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f t="shared" si="26"/>
        <v>0</v>
      </c>
      <c r="W517" s="12">
        <f t="shared" si="25"/>
        <v>11</v>
      </c>
    </row>
    <row r="518" spans="1:23" x14ac:dyDescent="0.2">
      <c r="A518" s="25">
        <v>516</v>
      </c>
      <c r="B518" s="31" t="s">
        <v>2065</v>
      </c>
      <c r="C518" s="32">
        <v>8</v>
      </c>
      <c r="D518" s="32">
        <v>5</v>
      </c>
      <c r="E518" s="32">
        <f t="shared" si="24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26"/>
        <v>0</v>
      </c>
      <c r="W518" s="12">
        <f t="shared" si="25"/>
        <v>13</v>
      </c>
    </row>
    <row r="519" spans="1:23" x14ac:dyDescent="0.2">
      <c r="A519" s="25">
        <v>517</v>
      </c>
      <c r="B519" s="31" t="s">
        <v>2066</v>
      </c>
      <c r="C519" s="32">
        <v>2</v>
      </c>
      <c r="D519" s="32"/>
      <c r="E519" s="32">
        <f t="shared" si="24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26"/>
        <v>0</v>
      </c>
      <c r="W519" s="12">
        <f t="shared" si="25"/>
        <v>2</v>
      </c>
    </row>
    <row r="520" spans="1:23" x14ac:dyDescent="0.2">
      <c r="A520" s="25">
        <v>518</v>
      </c>
      <c r="B520" s="10" t="s">
        <v>2067</v>
      </c>
      <c r="C520" s="32">
        <v>5</v>
      </c>
      <c r="D520" s="32"/>
      <c r="E520" s="32">
        <f t="shared" si="24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26"/>
        <v>0</v>
      </c>
      <c r="W520" s="12">
        <f t="shared" si="25"/>
        <v>5</v>
      </c>
    </row>
    <row r="521" spans="1:23" x14ac:dyDescent="0.2">
      <c r="A521" s="25">
        <v>519</v>
      </c>
      <c r="B521" s="10" t="s">
        <v>2068</v>
      </c>
      <c r="C521" s="32">
        <v>7</v>
      </c>
      <c r="D521" s="32"/>
      <c r="E521" s="32">
        <f t="shared" si="24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26"/>
        <v>0</v>
      </c>
      <c r="W521" s="12">
        <f t="shared" si="25"/>
        <v>7</v>
      </c>
    </row>
    <row r="522" spans="1:23" x14ac:dyDescent="0.2">
      <c r="A522" s="25">
        <v>520</v>
      </c>
      <c r="B522" s="10" t="s">
        <v>2069</v>
      </c>
      <c r="C522" s="32">
        <v>15</v>
      </c>
      <c r="D522" s="32"/>
      <c r="E522" s="32">
        <f t="shared" si="24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26"/>
        <v>2</v>
      </c>
      <c r="W522" s="12">
        <f t="shared" si="25"/>
        <v>13</v>
      </c>
    </row>
    <row r="523" spans="1:23" x14ac:dyDescent="0.2">
      <c r="A523" s="25">
        <v>521</v>
      </c>
      <c r="B523" s="10" t="s">
        <v>2070</v>
      </c>
      <c r="C523" s="32">
        <v>13</v>
      </c>
      <c r="D523" s="32"/>
      <c r="E523" s="32">
        <f t="shared" si="24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26"/>
        <v>4</v>
      </c>
      <c r="W523" s="12">
        <f t="shared" si="25"/>
        <v>9</v>
      </c>
    </row>
    <row r="524" spans="1:23" x14ac:dyDescent="0.2">
      <c r="A524" s="25">
        <v>522</v>
      </c>
      <c r="B524" s="31" t="s">
        <v>2071</v>
      </c>
      <c r="C524" s="32">
        <v>0</v>
      </c>
      <c r="D524" s="32"/>
      <c r="E524" s="32">
        <f t="shared" si="24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26"/>
        <v>0</v>
      </c>
      <c r="W524" s="12">
        <f t="shared" si="25"/>
        <v>0</v>
      </c>
    </row>
    <row r="525" spans="1:23" x14ac:dyDescent="0.2">
      <c r="A525" s="25">
        <v>523</v>
      </c>
      <c r="B525" s="31" t="s">
        <v>2072</v>
      </c>
      <c r="C525" s="32">
        <v>0</v>
      </c>
      <c r="D525" s="32"/>
      <c r="E525" s="32">
        <f t="shared" si="24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26"/>
        <v>0</v>
      </c>
      <c r="W525" s="12">
        <f t="shared" si="25"/>
        <v>0</v>
      </c>
    </row>
    <row r="526" spans="1:23" x14ac:dyDescent="0.2">
      <c r="A526" s="25">
        <v>524</v>
      </c>
      <c r="B526" s="31" t="s">
        <v>2073</v>
      </c>
      <c r="C526" s="32">
        <v>12</v>
      </c>
      <c r="D526" s="32"/>
      <c r="E526" s="32">
        <f t="shared" si="24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f t="shared" si="26"/>
        <v>0</v>
      </c>
      <c r="W526" s="12">
        <f t="shared" si="25"/>
        <v>12</v>
      </c>
    </row>
    <row r="527" spans="1:23" x14ac:dyDescent="0.2">
      <c r="A527" s="25">
        <v>525</v>
      </c>
      <c r="B527" s="31" t="s">
        <v>2074</v>
      </c>
      <c r="C527" s="32">
        <v>0</v>
      </c>
      <c r="D527" s="32"/>
      <c r="E527" s="32">
        <f t="shared" si="24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26"/>
        <v>0</v>
      </c>
      <c r="W527" s="12">
        <f t="shared" si="25"/>
        <v>0</v>
      </c>
    </row>
    <row r="528" spans="1:23" x14ac:dyDescent="0.2">
      <c r="A528" s="25">
        <v>526</v>
      </c>
      <c r="B528" s="31" t="s">
        <v>2075</v>
      </c>
      <c r="C528" s="32">
        <v>1</v>
      </c>
      <c r="D528" s="32"/>
      <c r="E528" s="32">
        <f t="shared" si="24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26"/>
        <v>0</v>
      </c>
      <c r="W528" s="12">
        <f>E528-V528</f>
        <v>1</v>
      </c>
    </row>
    <row r="529" spans="1:23" x14ac:dyDescent="0.2">
      <c r="A529" s="25">
        <v>527</v>
      </c>
      <c r="B529" s="31" t="s">
        <v>2076</v>
      </c>
      <c r="C529" s="32">
        <v>0</v>
      </c>
      <c r="D529" s="32"/>
      <c r="E529" s="32">
        <f t="shared" si="24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26"/>
        <v>0</v>
      </c>
      <c r="W529" s="12">
        <f t="shared" si="25"/>
        <v>0</v>
      </c>
    </row>
    <row r="530" spans="1:23" x14ac:dyDescent="0.2">
      <c r="A530" s="25">
        <v>528</v>
      </c>
      <c r="B530" s="31" t="s">
        <v>2077</v>
      </c>
      <c r="C530" s="32">
        <v>3</v>
      </c>
      <c r="D530" s="32"/>
      <c r="E530" s="32">
        <f t="shared" si="24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26"/>
        <v>0</v>
      </c>
      <c r="W530" s="12">
        <f t="shared" si="25"/>
        <v>3</v>
      </c>
    </row>
    <row r="531" spans="1:23" x14ac:dyDescent="0.2">
      <c r="A531" s="25">
        <v>529</v>
      </c>
      <c r="B531" s="31" t="s">
        <v>2078</v>
      </c>
      <c r="C531" s="32">
        <v>1</v>
      </c>
      <c r="D531" s="32"/>
      <c r="E531" s="32">
        <f t="shared" si="24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26"/>
        <v>1</v>
      </c>
      <c r="W531" s="12">
        <f t="shared" si="25"/>
        <v>0</v>
      </c>
    </row>
    <row r="532" spans="1:23" x14ac:dyDescent="0.2">
      <c r="A532" s="25">
        <v>530</v>
      </c>
      <c r="B532" s="31" t="s">
        <v>2079</v>
      </c>
      <c r="C532" s="32">
        <v>1</v>
      </c>
      <c r="D532" s="32"/>
      <c r="E532" s="32">
        <f t="shared" si="24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26"/>
        <v>1</v>
      </c>
      <c r="W532" s="12">
        <f t="shared" si="25"/>
        <v>0</v>
      </c>
    </row>
    <row r="533" spans="1:23" x14ac:dyDescent="0.2">
      <c r="A533" s="25">
        <v>531</v>
      </c>
      <c r="B533" s="31" t="s">
        <v>2080</v>
      </c>
      <c r="C533" s="32">
        <v>2</v>
      </c>
      <c r="D533" s="32"/>
      <c r="E533" s="32">
        <f t="shared" si="24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f t="shared" si="26"/>
        <v>0</v>
      </c>
      <c r="W533" s="12">
        <f t="shared" si="25"/>
        <v>2</v>
      </c>
    </row>
    <row r="534" spans="1:23" x14ac:dyDescent="0.2">
      <c r="A534" s="25">
        <v>532</v>
      </c>
      <c r="B534" s="31" t="s">
        <v>2081</v>
      </c>
      <c r="C534" s="32">
        <v>7</v>
      </c>
      <c r="D534" s="32"/>
      <c r="E534" s="32">
        <f t="shared" si="24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26"/>
        <v>2</v>
      </c>
      <c r="W534" s="12">
        <f t="shared" si="25"/>
        <v>5</v>
      </c>
    </row>
    <row r="535" spans="1:23" x14ac:dyDescent="0.2">
      <c r="A535" s="25">
        <v>533</v>
      </c>
      <c r="B535" s="31" t="s">
        <v>2082</v>
      </c>
      <c r="C535" s="32">
        <v>3</v>
      </c>
      <c r="D535" s="32"/>
      <c r="E535" s="32">
        <f t="shared" si="24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f t="shared" si="26"/>
        <v>0</v>
      </c>
      <c r="W535" s="12">
        <f t="shared" si="25"/>
        <v>3</v>
      </c>
    </row>
    <row r="536" spans="1:23" x14ac:dyDescent="0.2">
      <c r="A536" s="25">
        <v>534</v>
      </c>
      <c r="B536" s="31" t="s">
        <v>2083</v>
      </c>
      <c r="C536" s="32">
        <v>1</v>
      </c>
      <c r="D536" s="32"/>
      <c r="E536" s="32">
        <f t="shared" si="24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26"/>
        <v>0</v>
      </c>
      <c r="W536" s="12">
        <f t="shared" si="25"/>
        <v>1</v>
      </c>
    </row>
    <row r="537" spans="1:23" x14ac:dyDescent="0.2">
      <c r="A537" s="25">
        <v>535</v>
      </c>
      <c r="B537" s="31" t="s">
        <v>2084</v>
      </c>
      <c r="C537" s="32">
        <v>0</v>
      </c>
      <c r="D537" s="32"/>
      <c r="E537" s="32">
        <f t="shared" si="24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26"/>
        <v>0</v>
      </c>
      <c r="W537" s="12">
        <f t="shared" si="25"/>
        <v>0</v>
      </c>
    </row>
    <row r="538" spans="1:23" x14ac:dyDescent="0.2">
      <c r="A538" s="25">
        <v>536</v>
      </c>
      <c r="B538" s="31" t="s">
        <v>2085</v>
      </c>
      <c r="C538" s="32">
        <v>0</v>
      </c>
      <c r="D538" s="32"/>
      <c r="E538" s="32">
        <f t="shared" si="24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26"/>
        <v>0</v>
      </c>
      <c r="W538" s="12">
        <f t="shared" si="25"/>
        <v>0</v>
      </c>
    </row>
    <row r="539" spans="1:23" x14ac:dyDescent="0.2">
      <c r="A539" s="25">
        <v>537</v>
      </c>
      <c r="B539" s="31" t="s">
        <v>2086</v>
      </c>
      <c r="C539" s="32">
        <v>1</v>
      </c>
      <c r="D539" s="32"/>
      <c r="E539" s="32">
        <f t="shared" si="24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26"/>
        <v>0</v>
      </c>
      <c r="W539" s="12">
        <f t="shared" si="25"/>
        <v>1</v>
      </c>
    </row>
    <row r="540" spans="1:23" x14ac:dyDescent="0.2">
      <c r="A540" s="25">
        <v>538</v>
      </c>
      <c r="B540" s="31" t="s">
        <v>2087</v>
      </c>
      <c r="C540" s="32">
        <v>50</v>
      </c>
      <c r="D540" s="32"/>
      <c r="E540" s="32">
        <f t="shared" si="24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26"/>
        <v>0</v>
      </c>
      <c r="W540" s="12">
        <f t="shared" si="25"/>
        <v>50</v>
      </c>
    </row>
    <row r="541" spans="1:23" x14ac:dyDescent="0.2">
      <c r="A541" s="25">
        <v>539</v>
      </c>
      <c r="B541" s="31" t="s">
        <v>2088</v>
      </c>
      <c r="C541" s="32">
        <v>2</v>
      </c>
      <c r="D541" s="32"/>
      <c r="E541" s="32">
        <f t="shared" si="24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26"/>
        <v>0</v>
      </c>
      <c r="W541" s="12">
        <f t="shared" si="25"/>
        <v>2</v>
      </c>
    </row>
    <row r="542" spans="1:23" x14ac:dyDescent="0.2">
      <c r="A542" s="25">
        <v>540</v>
      </c>
      <c r="B542" s="10" t="s">
        <v>2089</v>
      </c>
      <c r="C542" s="32">
        <v>6</v>
      </c>
      <c r="D542" s="32"/>
      <c r="E542" s="32">
        <f t="shared" si="24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26"/>
        <v>6</v>
      </c>
      <c r="W542" s="12">
        <f t="shared" si="25"/>
        <v>0</v>
      </c>
    </row>
    <row r="543" spans="1:23" x14ac:dyDescent="0.2">
      <c r="A543" s="25">
        <v>541</v>
      </c>
      <c r="B543" s="10" t="s">
        <v>2090</v>
      </c>
      <c r="C543" s="32">
        <v>0</v>
      </c>
      <c r="D543" s="32"/>
      <c r="E543" s="32">
        <f t="shared" si="24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26"/>
        <v>0</v>
      </c>
      <c r="W543" s="12">
        <f t="shared" si="25"/>
        <v>0</v>
      </c>
    </row>
    <row r="544" spans="1:23" x14ac:dyDescent="0.2">
      <c r="A544" s="25">
        <v>542</v>
      </c>
      <c r="B544" s="31" t="s">
        <v>2091</v>
      </c>
      <c r="C544" s="32">
        <v>1</v>
      </c>
      <c r="D544" s="32"/>
      <c r="E544" s="32">
        <f t="shared" si="24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26"/>
        <v>1</v>
      </c>
      <c r="W544" s="12">
        <f t="shared" si="25"/>
        <v>0</v>
      </c>
    </row>
    <row r="545" spans="1:23" x14ac:dyDescent="0.2">
      <c r="A545" s="25">
        <v>543</v>
      </c>
      <c r="B545" s="31" t="s">
        <v>2103</v>
      </c>
      <c r="C545" s="32">
        <v>20</v>
      </c>
      <c r="D545" s="32"/>
      <c r="E545" s="32">
        <f t="shared" si="24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26"/>
        <v>0</v>
      </c>
      <c r="W545" s="12">
        <f t="shared" si="25"/>
        <v>20</v>
      </c>
    </row>
    <row r="546" spans="1:23" x14ac:dyDescent="0.2">
      <c r="A546" s="25">
        <v>544</v>
      </c>
      <c r="B546" s="31" t="s">
        <v>2104</v>
      </c>
      <c r="C546" s="32">
        <v>10</v>
      </c>
      <c r="D546" s="32"/>
      <c r="E546" s="32">
        <f t="shared" si="24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26"/>
        <v>0</v>
      </c>
      <c r="W546" s="12">
        <f t="shared" si="25"/>
        <v>10</v>
      </c>
    </row>
    <row r="547" spans="1:23" x14ac:dyDescent="0.2">
      <c r="A547" s="25">
        <v>545</v>
      </c>
      <c r="B547" s="31" t="s">
        <v>2105</v>
      </c>
      <c r="C547" s="32">
        <v>1</v>
      </c>
      <c r="D547" s="32"/>
      <c r="E547" s="32">
        <f t="shared" si="24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26"/>
        <v>0</v>
      </c>
      <c r="W547" s="12">
        <f t="shared" si="25"/>
        <v>1</v>
      </c>
    </row>
    <row r="548" spans="1:23" x14ac:dyDescent="0.2">
      <c r="A548" s="25">
        <v>546</v>
      </c>
      <c r="B548" s="31" t="s">
        <v>2433</v>
      </c>
      <c r="C548" s="32">
        <v>0</v>
      </c>
      <c r="D548" s="33">
        <v>2</v>
      </c>
      <c r="E548" s="32">
        <f t="shared" si="24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26"/>
        <v>2</v>
      </c>
      <c r="W548" s="12">
        <f t="shared" si="25"/>
        <v>0</v>
      </c>
    </row>
    <row r="549" spans="1:23" x14ac:dyDescent="0.2">
      <c r="A549" s="25">
        <v>547</v>
      </c>
      <c r="B549" s="31" t="s">
        <v>2434</v>
      </c>
      <c r="C549" s="32">
        <v>0</v>
      </c>
      <c r="D549" s="33">
        <v>5</v>
      </c>
      <c r="E549" s="32">
        <f t="shared" si="24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26"/>
        <v>0</v>
      </c>
      <c r="W549" s="12">
        <f t="shared" si="25"/>
        <v>5</v>
      </c>
    </row>
    <row r="550" spans="1:23" x14ac:dyDescent="0.2">
      <c r="A550" s="25">
        <v>548</v>
      </c>
      <c r="B550" s="31" t="s">
        <v>2435</v>
      </c>
      <c r="C550" s="32">
        <v>0</v>
      </c>
      <c r="D550" s="33">
        <v>6</v>
      </c>
      <c r="E550" s="32">
        <f t="shared" si="24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26"/>
        <v>0</v>
      </c>
      <c r="W550" s="12">
        <f t="shared" si="25"/>
        <v>6</v>
      </c>
    </row>
    <row r="551" spans="1:23" x14ac:dyDescent="0.2">
      <c r="A551" s="25">
        <v>549</v>
      </c>
      <c r="B551" s="31" t="s">
        <v>2436</v>
      </c>
      <c r="C551" s="32">
        <v>0</v>
      </c>
      <c r="D551" s="33">
        <v>2</v>
      </c>
      <c r="E551" s="32">
        <f t="shared" si="24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26"/>
        <v>2</v>
      </c>
      <c r="W551" s="12">
        <f t="shared" si="25"/>
        <v>0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1944</v>
      </c>
      <c r="B3" s="1"/>
      <c r="C3" s="1"/>
      <c r="D3" s="1"/>
    </row>
    <row r="6" spans="1:5" x14ac:dyDescent="0.25">
      <c r="A6" s="173" t="s">
        <v>1945</v>
      </c>
      <c r="B6" s="173"/>
      <c r="C6" s="1"/>
      <c r="D6" s="1"/>
      <c r="E6" s="1"/>
    </row>
    <row r="7" spans="1:5" x14ac:dyDescent="0.25">
      <c r="A7" s="16" t="s">
        <v>1937</v>
      </c>
      <c r="B7" s="16" t="s">
        <v>1</v>
      </c>
      <c r="C7" s="15"/>
      <c r="D7" s="16" t="s">
        <v>1812</v>
      </c>
      <c r="E7" s="16" t="s">
        <v>1938</v>
      </c>
    </row>
    <row r="8" spans="1:5" x14ac:dyDescent="0.25">
      <c r="A8" s="2" t="s">
        <v>1949</v>
      </c>
      <c r="B8" s="4" t="s">
        <v>1950</v>
      </c>
      <c r="C8" s="1"/>
      <c r="D8" s="2" t="s">
        <v>1962</v>
      </c>
      <c r="E8" s="4">
        <v>1</v>
      </c>
    </row>
    <row r="9" spans="1:5" x14ac:dyDescent="0.25">
      <c r="A9" s="17"/>
      <c r="B9" s="18"/>
    </row>
    <row r="10" spans="1:5" x14ac:dyDescent="0.25">
      <c r="A10" s="173" t="s">
        <v>1943</v>
      </c>
      <c r="B10" s="173"/>
      <c r="C10" s="1"/>
      <c r="D10" s="1"/>
      <c r="E10" s="1"/>
    </row>
    <row r="11" spans="1:5" x14ac:dyDescent="0.25">
      <c r="A11" s="16" t="s">
        <v>1937</v>
      </c>
      <c r="B11" s="16" t="s">
        <v>1</v>
      </c>
      <c r="C11" s="15"/>
      <c r="D11" s="19"/>
      <c r="E11" s="19"/>
    </row>
    <row r="12" spans="1:5" x14ac:dyDescent="0.25">
      <c r="A12" s="2" t="s">
        <v>1951</v>
      </c>
      <c r="B12" s="4" t="s">
        <v>1952</v>
      </c>
      <c r="C12" s="1"/>
      <c r="D12" s="20"/>
      <c r="E12" s="21"/>
    </row>
    <row r="13" spans="1:5" s="1" customFormat="1" x14ac:dyDescent="0.25">
      <c r="A13" s="2" t="s">
        <v>1960</v>
      </c>
      <c r="B13" s="4" t="s">
        <v>1964</v>
      </c>
      <c r="D13" s="20"/>
      <c r="E13" s="21"/>
    </row>
    <row r="14" spans="1:5" x14ac:dyDescent="0.25">
      <c r="A14" s="2" t="s">
        <v>1961</v>
      </c>
      <c r="B14" s="4" t="s">
        <v>1963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173" t="s">
        <v>1946</v>
      </c>
      <c r="B16" s="173"/>
      <c r="C16" s="1"/>
      <c r="D16" s="1"/>
      <c r="E16" s="1"/>
    </row>
    <row r="17" spans="1:5" x14ac:dyDescent="0.25">
      <c r="A17" s="16" t="s">
        <v>1937</v>
      </c>
      <c r="B17" s="16" t="s">
        <v>1</v>
      </c>
      <c r="C17" s="15"/>
      <c r="D17" s="16" t="s">
        <v>1812</v>
      </c>
      <c r="E17" s="16" t="s">
        <v>1938</v>
      </c>
    </row>
    <row r="18" spans="1:5" x14ac:dyDescent="0.25">
      <c r="A18" s="2" t="s">
        <v>1954</v>
      </c>
      <c r="B18" s="4" t="s">
        <v>1955</v>
      </c>
      <c r="C18" s="1"/>
      <c r="D18" s="2" t="s">
        <v>1953</v>
      </c>
      <c r="E18" s="4">
        <v>1</v>
      </c>
    </row>
    <row r="20" spans="1:5" x14ac:dyDescent="0.25">
      <c r="D20" s="173" t="s">
        <v>1947</v>
      </c>
      <c r="E20" s="173"/>
    </row>
    <row r="21" spans="1:5" x14ac:dyDescent="0.25">
      <c r="D21" s="16" t="s">
        <v>1812</v>
      </c>
      <c r="E21" s="16" t="s">
        <v>1938</v>
      </c>
    </row>
    <row r="22" spans="1:5" x14ac:dyDescent="0.25">
      <c r="D22" s="2" t="s">
        <v>1942</v>
      </c>
      <c r="E22" s="4">
        <v>5</v>
      </c>
    </row>
    <row r="24" spans="1:5" x14ac:dyDescent="0.25">
      <c r="A24" s="173" t="s">
        <v>1948</v>
      </c>
      <c r="B24" s="173"/>
      <c r="C24" s="1"/>
      <c r="D24" s="1"/>
      <c r="E24" s="1"/>
    </row>
    <row r="25" spans="1:5" x14ac:dyDescent="0.25">
      <c r="A25" s="16" t="s">
        <v>1937</v>
      </c>
      <c r="B25" s="16" t="s">
        <v>1</v>
      </c>
      <c r="C25" s="15"/>
      <c r="D25" s="16" t="s">
        <v>1812</v>
      </c>
      <c r="E25" s="16" t="s">
        <v>1938</v>
      </c>
    </row>
    <row r="26" spans="1:5" x14ac:dyDescent="0.25">
      <c r="A26" s="2" t="s">
        <v>1956</v>
      </c>
      <c r="B26" s="4" t="s">
        <v>1957</v>
      </c>
      <c r="C26" s="1"/>
      <c r="D26" s="2" t="s">
        <v>1958</v>
      </c>
      <c r="E26" s="4">
        <v>1</v>
      </c>
    </row>
    <row r="27" spans="1:5" x14ac:dyDescent="0.25">
      <c r="D27" s="2" t="s">
        <v>1959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74"/>
      <c r="B6" s="174"/>
      <c r="C6" s="1"/>
      <c r="D6" s="173" t="s">
        <v>1946</v>
      </c>
      <c r="E6" s="173"/>
    </row>
    <row r="7" spans="1:5" x14ac:dyDescent="0.25">
      <c r="A7" s="19"/>
      <c r="B7" s="19"/>
      <c r="C7" s="1"/>
      <c r="D7" s="16" t="s">
        <v>1968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173" t="s">
        <v>1943</v>
      </c>
      <c r="B10" s="173"/>
      <c r="C10" s="1"/>
      <c r="D10" s="20"/>
      <c r="E10" s="20"/>
    </row>
    <row r="11" spans="1:5" x14ac:dyDescent="0.25">
      <c r="A11" s="16" t="s">
        <v>1937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1"/>
  <sheetViews>
    <sheetView topLeftCell="A31" zoomScale="90" zoomScaleNormal="90" workbookViewId="0">
      <selection activeCell="D72" sqref="D72:G72"/>
    </sheetView>
  </sheetViews>
  <sheetFormatPr baseColWidth="10" defaultRowHeight="15" x14ac:dyDescent="0.25"/>
  <cols>
    <col min="3" max="3" width="17.42578125" style="1" bestFit="1" customWidth="1"/>
  </cols>
  <sheetData>
    <row r="2" spans="2:15" x14ac:dyDescent="0.2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2:15" ht="15.75" thickBot="1" x14ac:dyDescent="0.3"/>
    <row r="4" spans="2:15" ht="15.75" thickBot="1" x14ac:dyDescent="0.3">
      <c r="B4" s="199" t="s">
        <v>2443</v>
      </c>
      <c r="C4" s="199" t="s">
        <v>2445</v>
      </c>
      <c r="D4" s="200" t="s">
        <v>2446</v>
      </c>
      <c r="E4" s="201"/>
      <c r="F4" s="201"/>
      <c r="G4" s="202"/>
      <c r="H4" s="203" t="s">
        <v>2444</v>
      </c>
      <c r="I4" s="199" t="s">
        <v>2455</v>
      </c>
      <c r="J4" s="200" t="s">
        <v>2447</v>
      </c>
      <c r="K4" s="201"/>
      <c r="L4" s="201"/>
      <c r="M4" s="202"/>
      <c r="N4" s="204" t="s">
        <v>2444</v>
      </c>
      <c r="O4" s="204" t="s">
        <v>2455</v>
      </c>
    </row>
    <row r="5" spans="2:15" x14ac:dyDescent="0.25">
      <c r="B5" s="208" t="s">
        <v>2528</v>
      </c>
      <c r="C5" s="205" t="s">
        <v>2448</v>
      </c>
      <c r="D5" s="182" t="s">
        <v>2451</v>
      </c>
      <c r="E5" s="177"/>
      <c r="F5" s="177"/>
      <c r="G5" s="179"/>
      <c r="H5" s="18">
        <v>500</v>
      </c>
      <c r="I5" s="189" t="s">
        <v>2470</v>
      </c>
      <c r="J5" s="182" t="s">
        <v>2449</v>
      </c>
      <c r="K5" s="177"/>
      <c r="L5" s="177"/>
      <c r="M5" s="179"/>
      <c r="N5" s="181">
        <v>1</v>
      </c>
      <c r="O5" s="181" t="s">
        <v>2450</v>
      </c>
    </row>
    <row r="6" spans="2:15" ht="15.75" thickBot="1" x14ac:dyDescent="0.3">
      <c r="B6" s="209"/>
      <c r="C6" s="207"/>
      <c r="D6" s="183" t="s">
        <v>2452</v>
      </c>
      <c r="E6" s="178"/>
      <c r="F6" s="178"/>
      <c r="G6" s="184"/>
      <c r="H6" s="191">
        <v>250</v>
      </c>
      <c r="I6" s="190" t="s">
        <v>2470</v>
      </c>
      <c r="J6" s="183"/>
      <c r="K6" s="178"/>
      <c r="L6" s="178"/>
      <c r="M6" s="184"/>
      <c r="N6" s="190"/>
      <c r="O6" s="190"/>
    </row>
    <row r="7" spans="2:15" x14ac:dyDescent="0.25">
      <c r="B7" s="208" t="s">
        <v>2528</v>
      </c>
      <c r="C7" s="205" t="s">
        <v>2453</v>
      </c>
      <c r="D7" s="185" t="s">
        <v>2458</v>
      </c>
      <c r="E7" s="176"/>
      <c r="F7" s="176"/>
      <c r="G7" s="186"/>
      <c r="H7" s="192">
        <v>1000</v>
      </c>
      <c r="I7" s="193" t="s">
        <v>2465</v>
      </c>
      <c r="J7" s="185" t="s">
        <v>2454</v>
      </c>
      <c r="K7" s="176"/>
      <c r="L7" s="176"/>
      <c r="M7" s="186"/>
      <c r="N7" s="181">
        <v>1</v>
      </c>
      <c r="O7" s="181" t="s">
        <v>2456</v>
      </c>
    </row>
    <row r="8" spans="2:15" x14ac:dyDescent="0.25">
      <c r="B8" s="210"/>
      <c r="C8" s="206"/>
      <c r="D8" s="182" t="s">
        <v>2464</v>
      </c>
      <c r="E8" s="177"/>
      <c r="F8" s="177"/>
      <c r="G8" s="179"/>
      <c r="H8" s="18">
        <v>100</v>
      </c>
      <c r="I8" s="194" t="s">
        <v>2465</v>
      </c>
      <c r="J8" s="182" t="s">
        <v>2457</v>
      </c>
      <c r="K8" s="177"/>
      <c r="L8" s="177"/>
      <c r="M8" s="179"/>
      <c r="N8" s="189">
        <v>1</v>
      </c>
      <c r="O8" s="189" t="s">
        <v>1806</v>
      </c>
    </row>
    <row r="9" spans="2:15" x14ac:dyDescent="0.25">
      <c r="B9" s="210"/>
      <c r="C9" s="206"/>
      <c r="D9" s="182" t="s">
        <v>2466</v>
      </c>
      <c r="E9" s="177"/>
      <c r="F9" s="177"/>
      <c r="G9" s="179"/>
      <c r="H9" s="18">
        <v>100</v>
      </c>
      <c r="I9" s="194" t="s">
        <v>2465</v>
      </c>
      <c r="J9" s="182" t="s">
        <v>2459</v>
      </c>
      <c r="K9" s="177"/>
      <c r="L9" s="177"/>
      <c r="M9" s="179"/>
      <c r="N9" s="189">
        <v>2</v>
      </c>
      <c r="O9" s="189" t="s">
        <v>2456</v>
      </c>
    </row>
    <row r="10" spans="2:15" x14ac:dyDescent="0.25">
      <c r="B10" s="210"/>
      <c r="C10" s="206"/>
      <c r="D10" s="182"/>
      <c r="E10" s="177"/>
      <c r="F10" s="177"/>
      <c r="G10" s="179"/>
      <c r="H10" s="18"/>
      <c r="I10" s="189"/>
      <c r="J10" s="182" t="s">
        <v>2460</v>
      </c>
      <c r="K10" s="177"/>
      <c r="L10" s="177"/>
      <c r="M10" s="179"/>
      <c r="N10" s="189">
        <v>1</v>
      </c>
      <c r="O10" s="189" t="s">
        <v>1806</v>
      </c>
    </row>
    <row r="11" spans="2:15" x14ac:dyDescent="0.25">
      <c r="B11" s="210"/>
      <c r="C11" s="206"/>
      <c r="D11" s="182"/>
      <c r="E11" s="177"/>
      <c r="F11" s="177"/>
      <c r="G11" s="179"/>
      <c r="H11" s="18"/>
      <c r="I11" s="189"/>
      <c r="J11" s="182" t="s">
        <v>2461</v>
      </c>
      <c r="K11" s="177"/>
      <c r="L11" s="177"/>
      <c r="M11" s="179"/>
      <c r="N11" s="189">
        <v>1</v>
      </c>
      <c r="O11" s="189" t="s">
        <v>1806</v>
      </c>
    </row>
    <row r="12" spans="2:15" x14ac:dyDescent="0.25">
      <c r="B12" s="210"/>
      <c r="C12" s="206"/>
      <c r="D12" s="182"/>
      <c r="E12" s="177"/>
      <c r="F12" s="177"/>
      <c r="G12" s="179"/>
      <c r="H12" s="18"/>
      <c r="I12" s="189"/>
      <c r="J12" s="182" t="s">
        <v>2462</v>
      </c>
      <c r="K12" s="177"/>
      <c r="L12" s="177"/>
      <c r="M12" s="179"/>
      <c r="N12" s="189">
        <v>1</v>
      </c>
      <c r="O12" s="189" t="s">
        <v>2450</v>
      </c>
    </row>
    <row r="13" spans="2:15" x14ac:dyDescent="0.25">
      <c r="B13" s="210"/>
      <c r="C13" s="206"/>
      <c r="D13" s="182"/>
      <c r="E13" s="177"/>
      <c r="F13" s="177"/>
      <c r="G13" s="179"/>
      <c r="H13" s="18"/>
      <c r="I13" s="189"/>
      <c r="J13" s="182" t="s">
        <v>2462</v>
      </c>
      <c r="K13" s="177"/>
      <c r="L13" s="177"/>
      <c r="M13" s="179"/>
      <c r="N13" s="189">
        <v>3</v>
      </c>
      <c r="O13" s="189" t="s">
        <v>2450</v>
      </c>
    </row>
    <row r="14" spans="2:15" x14ac:dyDescent="0.25">
      <c r="B14" s="210"/>
      <c r="C14" s="206"/>
      <c r="D14" s="182"/>
      <c r="E14" s="177"/>
      <c r="F14" s="177"/>
      <c r="G14" s="179"/>
      <c r="H14" s="18"/>
      <c r="I14" s="189"/>
      <c r="J14" s="182" t="s">
        <v>2463</v>
      </c>
      <c r="K14" s="177"/>
      <c r="L14" s="177"/>
      <c r="M14" s="179"/>
      <c r="N14" s="189">
        <v>1</v>
      </c>
      <c r="O14" s="189" t="s">
        <v>2450</v>
      </c>
    </row>
    <row r="15" spans="2:15" ht="15.75" thickBot="1" x14ac:dyDescent="0.3">
      <c r="B15" s="209"/>
      <c r="C15" s="207"/>
      <c r="D15" s="183"/>
      <c r="E15" s="178"/>
      <c r="F15" s="178"/>
      <c r="G15" s="184"/>
      <c r="H15" s="191"/>
      <c r="I15" s="190"/>
      <c r="J15" s="183" t="s">
        <v>2467</v>
      </c>
      <c r="K15" s="178"/>
      <c r="L15" s="178"/>
      <c r="M15" s="184"/>
      <c r="N15" s="190">
        <v>10</v>
      </c>
      <c r="O15" s="190" t="s">
        <v>2456</v>
      </c>
    </row>
    <row r="16" spans="2:15" x14ac:dyDescent="0.25">
      <c r="B16" s="208" t="s">
        <v>2528</v>
      </c>
      <c r="C16" s="205" t="s">
        <v>2468</v>
      </c>
      <c r="D16" s="185" t="s">
        <v>2469</v>
      </c>
      <c r="E16" s="176"/>
      <c r="F16" s="176"/>
      <c r="G16" s="186"/>
      <c r="H16" s="192">
        <v>50</v>
      </c>
      <c r="I16" s="181" t="s">
        <v>2470</v>
      </c>
      <c r="J16" s="185" t="s">
        <v>2512</v>
      </c>
      <c r="K16" s="176"/>
      <c r="L16" s="176"/>
      <c r="M16" s="186"/>
      <c r="N16" s="181">
        <v>2</v>
      </c>
      <c r="O16" s="181" t="s">
        <v>2456</v>
      </c>
    </row>
    <row r="17" spans="2:15" x14ac:dyDescent="0.25">
      <c r="B17" s="210"/>
      <c r="C17" s="206"/>
      <c r="D17" s="182" t="s">
        <v>2471</v>
      </c>
      <c r="E17" s="177"/>
      <c r="F17" s="177"/>
      <c r="G17" s="179"/>
      <c r="H17" s="18">
        <v>1000</v>
      </c>
      <c r="I17" s="189" t="s">
        <v>2470</v>
      </c>
      <c r="J17" s="182" t="s">
        <v>2513</v>
      </c>
      <c r="K17" s="177"/>
      <c r="L17" s="177"/>
      <c r="M17" s="179"/>
      <c r="N17" s="194">
        <v>2</v>
      </c>
      <c r="O17" s="189" t="s">
        <v>2456</v>
      </c>
    </row>
    <row r="18" spans="2:15" x14ac:dyDescent="0.25">
      <c r="B18" s="210"/>
      <c r="C18" s="206"/>
      <c r="D18" s="182" t="s">
        <v>2472</v>
      </c>
      <c r="E18" s="177"/>
      <c r="F18" s="177"/>
      <c r="G18" s="179"/>
      <c r="H18" s="18">
        <v>100</v>
      </c>
      <c r="I18" s="189" t="s">
        <v>2470</v>
      </c>
      <c r="J18" s="182" t="s">
        <v>2514</v>
      </c>
      <c r="K18" s="177"/>
      <c r="L18" s="177"/>
      <c r="M18" s="179"/>
      <c r="N18" s="194">
        <v>1</v>
      </c>
      <c r="O18" s="189" t="s">
        <v>2456</v>
      </c>
    </row>
    <row r="19" spans="2:15" x14ac:dyDescent="0.25">
      <c r="B19" s="210"/>
      <c r="C19" s="206"/>
      <c r="D19" s="182" t="s">
        <v>2473</v>
      </c>
      <c r="E19" s="177"/>
      <c r="F19" s="177"/>
      <c r="G19" s="179"/>
      <c r="H19" s="18">
        <v>50</v>
      </c>
      <c r="I19" s="189" t="s">
        <v>2470</v>
      </c>
      <c r="J19" s="182"/>
      <c r="K19" s="177"/>
      <c r="L19" s="177"/>
      <c r="M19" s="179"/>
      <c r="N19" s="189"/>
      <c r="O19" s="189"/>
    </row>
    <row r="20" spans="2:15" s="1" customFormat="1" x14ac:dyDescent="0.25">
      <c r="B20" s="210"/>
      <c r="C20" s="206"/>
      <c r="D20" s="182" t="s">
        <v>2515</v>
      </c>
      <c r="E20" s="177"/>
      <c r="F20" s="177"/>
      <c r="G20" s="179"/>
      <c r="H20" s="195">
        <v>250</v>
      </c>
      <c r="I20" s="194" t="s">
        <v>2465</v>
      </c>
      <c r="J20" s="182"/>
      <c r="K20" s="177"/>
      <c r="L20" s="177"/>
      <c r="M20" s="179"/>
      <c r="N20" s="189"/>
      <c r="O20" s="189"/>
    </row>
    <row r="21" spans="2:15" s="1" customFormat="1" x14ac:dyDescent="0.25">
      <c r="B21" s="210"/>
      <c r="C21" s="206"/>
      <c r="D21" s="182" t="s">
        <v>2524</v>
      </c>
      <c r="E21" s="177"/>
      <c r="F21" s="177"/>
      <c r="G21" s="179"/>
      <c r="H21" s="195">
        <v>1000</v>
      </c>
      <c r="I21" s="194" t="s">
        <v>2465</v>
      </c>
      <c r="J21" s="182"/>
      <c r="K21" s="177"/>
      <c r="L21" s="177"/>
      <c r="M21" s="179"/>
      <c r="N21" s="189"/>
      <c r="O21" s="189"/>
    </row>
    <row r="22" spans="2:15" x14ac:dyDescent="0.25">
      <c r="B22" s="210"/>
      <c r="C22" s="206"/>
      <c r="D22" s="182" t="s">
        <v>2474</v>
      </c>
      <c r="E22" s="177"/>
      <c r="F22" s="177"/>
      <c r="G22" s="179"/>
      <c r="H22" s="18">
        <v>1000</v>
      </c>
      <c r="I22" s="189" t="s">
        <v>2465</v>
      </c>
      <c r="J22" s="182"/>
      <c r="K22" s="177"/>
      <c r="L22" s="177"/>
      <c r="M22" s="179"/>
      <c r="N22" s="189"/>
      <c r="O22" s="189"/>
    </row>
    <row r="23" spans="2:15" ht="15.75" thickBot="1" x14ac:dyDescent="0.3">
      <c r="B23" s="209"/>
      <c r="C23" s="207"/>
      <c r="D23" s="183" t="s">
        <v>2475</v>
      </c>
      <c r="E23" s="178"/>
      <c r="F23" s="178"/>
      <c r="G23" s="184"/>
      <c r="H23" s="191">
        <v>200</v>
      </c>
      <c r="I23" s="190" t="s">
        <v>2470</v>
      </c>
      <c r="J23" s="183"/>
      <c r="K23" s="178"/>
      <c r="L23" s="178"/>
      <c r="M23" s="184"/>
      <c r="N23" s="190"/>
      <c r="O23" s="190"/>
    </row>
    <row r="24" spans="2:15" x14ac:dyDescent="0.25">
      <c r="B24" s="208" t="s">
        <v>2528</v>
      </c>
      <c r="C24" s="205" t="s">
        <v>2476</v>
      </c>
      <c r="D24" s="185" t="s">
        <v>2478</v>
      </c>
      <c r="E24" s="176"/>
      <c r="F24" s="176"/>
      <c r="G24" s="186"/>
      <c r="H24" s="196">
        <v>800</v>
      </c>
      <c r="I24" s="193" t="s">
        <v>2470</v>
      </c>
      <c r="J24" s="185" t="s">
        <v>2477</v>
      </c>
      <c r="K24" s="176"/>
      <c r="L24" s="176"/>
      <c r="M24" s="186"/>
      <c r="N24" s="181">
        <v>2</v>
      </c>
      <c r="O24" s="181" t="s">
        <v>2450</v>
      </c>
    </row>
    <row r="25" spans="2:15" x14ac:dyDescent="0.25">
      <c r="B25" s="210"/>
      <c r="C25" s="206"/>
      <c r="D25" s="182" t="s">
        <v>2480</v>
      </c>
      <c r="E25" s="177"/>
      <c r="F25" s="177"/>
      <c r="G25" s="179"/>
      <c r="H25" s="195">
        <v>2500</v>
      </c>
      <c r="I25" s="194" t="s">
        <v>2465</v>
      </c>
      <c r="J25" s="182" t="s">
        <v>2479</v>
      </c>
      <c r="K25" s="177"/>
      <c r="L25" s="177"/>
      <c r="M25" s="179"/>
      <c r="N25" s="189">
        <v>50</v>
      </c>
      <c r="O25" s="189" t="s">
        <v>2456</v>
      </c>
    </row>
    <row r="26" spans="2:15" x14ac:dyDescent="0.25">
      <c r="B26" s="210"/>
      <c r="C26" s="206"/>
      <c r="D26" s="182" t="s">
        <v>2481</v>
      </c>
      <c r="E26" s="177"/>
      <c r="F26" s="177"/>
      <c r="G26" s="179"/>
      <c r="H26" s="195">
        <v>1000</v>
      </c>
      <c r="I26" s="194" t="s">
        <v>2470</v>
      </c>
      <c r="J26" s="182" t="s">
        <v>2485</v>
      </c>
      <c r="K26" s="177"/>
      <c r="L26" s="177"/>
      <c r="M26" s="179"/>
      <c r="N26" s="189">
        <v>1</v>
      </c>
      <c r="O26" s="189" t="s">
        <v>2450</v>
      </c>
    </row>
    <row r="27" spans="2:15" x14ac:dyDescent="0.25">
      <c r="B27" s="210"/>
      <c r="C27" s="206"/>
      <c r="D27" s="182" t="s">
        <v>2482</v>
      </c>
      <c r="E27" s="177"/>
      <c r="F27" s="177"/>
      <c r="G27" s="179"/>
      <c r="H27" s="195">
        <v>250</v>
      </c>
      <c r="I27" s="194" t="s">
        <v>2470</v>
      </c>
      <c r="J27" s="182" t="s">
        <v>2511</v>
      </c>
      <c r="K27" s="177"/>
      <c r="L27" s="177"/>
      <c r="M27" s="179"/>
      <c r="N27" s="194">
        <v>2</v>
      </c>
      <c r="O27" s="189" t="s">
        <v>2456</v>
      </c>
    </row>
    <row r="28" spans="2:15" s="1" customFormat="1" x14ac:dyDescent="0.25">
      <c r="B28" s="210"/>
      <c r="C28" s="206"/>
      <c r="D28" s="182" t="s">
        <v>2517</v>
      </c>
      <c r="E28" s="177"/>
      <c r="F28" s="177"/>
      <c r="G28" s="179"/>
      <c r="H28" s="195">
        <v>100</v>
      </c>
      <c r="I28" s="194" t="s">
        <v>2470</v>
      </c>
      <c r="J28" s="182"/>
      <c r="K28" s="177"/>
      <c r="L28" s="177"/>
      <c r="M28" s="179"/>
      <c r="N28" s="194"/>
      <c r="O28" s="189"/>
    </row>
    <row r="29" spans="2:15" s="1" customFormat="1" x14ac:dyDescent="0.25">
      <c r="B29" s="210"/>
      <c r="C29" s="206"/>
      <c r="D29" s="187" t="s">
        <v>2510</v>
      </c>
      <c r="E29" s="180"/>
      <c r="F29" s="180"/>
      <c r="G29" s="188"/>
      <c r="H29" s="195">
        <v>50</v>
      </c>
      <c r="I29" s="194" t="s">
        <v>2470</v>
      </c>
      <c r="J29" s="182"/>
      <c r="K29" s="177"/>
      <c r="L29" s="177"/>
      <c r="M29" s="179"/>
      <c r="N29" s="189"/>
      <c r="O29" s="189"/>
    </row>
    <row r="30" spans="2:15" s="1" customFormat="1" x14ac:dyDescent="0.25">
      <c r="B30" s="210"/>
      <c r="C30" s="206"/>
      <c r="D30" s="182" t="s">
        <v>2509</v>
      </c>
      <c r="E30" s="177"/>
      <c r="F30" s="177"/>
      <c r="G30" s="179"/>
      <c r="H30" s="195">
        <v>300</v>
      </c>
      <c r="I30" s="194" t="s">
        <v>2470</v>
      </c>
      <c r="J30" s="182"/>
      <c r="K30" s="177"/>
      <c r="L30" s="177"/>
      <c r="M30" s="179"/>
      <c r="N30" s="189"/>
      <c r="O30" s="189"/>
    </row>
    <row r="31" spans="2:15" s="1" customFormat="1" x14ac:dyDescent="0.25">
      <c r="B31" s="210"/>
      <c r="C31" s="206"/>
      <c r="D31" s="182" t="s">
        <v>2518</v>
      </c>
      <c r="E31" s="177"/>
      <c r="F31" s="177"/>
      <c r="G31" s="179"/>
      <c r="H31" s="195">
        <v>50</v>
      </c>
      <c r="I31" s="194" t="s">
        <v>2470</v>
      </c>
      <c r="J31" s="182"/>
      <c r="K31" s="177"/>
      <c r="L31" s="177"/>
      <c r="M31" s="179"/>
      <c r="N31" s="189"/>
      <c r="O31" s="189"/>
    </row>
    <row r="32" spans="2:15" x14ac:dyDescent="0.25">
      <c r="B32" s="210"/>
      <c r="C32" s="206"/>
      <c r="D32" s="182" t="s">
        <v>2483</v>
      </c>
      <c r="E32" s="177"/>
      <c r="F32" s="177"/>
      <c r="G32" s="179"/>
      <c r="H32" s="195">
        <v>361.67</v>
      </c>
      <c r="I32" s="194" t="s">
        <v>2470</v>
      </c>
      <c r="J32" s="182"/>
      <c r="K32" s="177"/>
      <c r="L32" s="177"/>
      <c r="M32" s="179"/>
      <c r="N32" s="189"/>
      <c r="O32" s="189"/>
    </row>
    <row r="33" spans="2:15" s="1" customFormat="1" x14ac:dyDescent="0.25">
      <c r="B33" s="210"/>
      <c r="C33" s="206"/>
      <c r="D33" s="182" t="s">
        <v>2520</v>
      </c>
      <c r="E33" s="177"/>
      <c r="F33" s="177"/>
      <c r="G33" s="179"/>
      <c r="H33" s="195">
        <v>25</v>
      </c>
      <c r="I33" s="194" t="s">
        <v>2470</v>
      </c>
      <c r="J33" s="182"/>
      <c r="K33" s="177"/>
      <c r="L33" s="177"/>
      <c r="M33" s="179"/>
      <c r="N33" s="189"/>
      <c r="O33" s="189"/>
    </row>
    <row r="34" spans="2:15" s="1" customFormat="1" x14ac:dyDescent="0.25">
      <c r="B34" s="210"/>
      <c r="C34" s="206"/>
      <c r="D34" s="182" t="s">
        <v>2523</v>
      </c>
      <c r="E34" s="177"/>
      <c r="F34" s="177"/>
      <c r="G34" s="179"/>
      <c r="H34" s="195">
        <v>25</v>
      </c>
      <c r="I34" s="194" t="s">
        <v>2470</v>
      </c>
      <c r="J34" s="182"/>
      <c r="K34" s="177"/>
      <c r="L34" s="177"/>
      <c r="M34" s="179"/>
      <c r="N34" s="189"/>
      <c r="O34" s="189"/>
    </row>
    <row r="35" spans="2:15" s="1" customFormat="1" x14ac:dyDescent="0.25">
      <c r="B35" s="210"/>
      <c r="C35" s="206"/>
      <c r="D35" s="182" t="s">
        <v>2521</v>
      </c>
      <c r="E35" s="177"/>
      <c r="F35" s="177"/>
      <c r="G35" s="179"/>
      <c r="H35" s="195">
        <v>25</v>
      </c>
      <c r="I35" s="194" t="s">
        <v>2470</v>
      </c>
      <c r="J35" s="182"/>
      <c r="K35" s="177"/>
      <c r="L35" s="177"/>
      <c r="M35" s="179"/>
      <c r="N35" s="189"/>
      <c r="O35" s="189"/>
    </row>
    <row r="36" spans="2:15" s="1" customFormat="1" x14ac:dyDescent="0.25">
      <c r="B36" s="210"/>
      <c r="C36" s="206"/>
      <c r="D36" s="182" t="s">
        <v>2522</v>
      </c>
      <c r="E36" s="177"/>
      <c r="F36" s="177"/>
      <c r="G36" s="179"/>
      <c r="H36" s="195">
        <v>25</v>
      </c>
      <c r="I36" s="194" t="s">
        <v>2470</v>
      </c>
      <c r="J36" s="182"/>
      <c r="K36" s="177"/>
      <c r="L36" s="177"/>
      <c r="M36" s="179"/>
      <c r="N36" s="189"/>
      <c r="O36" s="189"/>
    </row>
    <row r="37" spans="2:15" s="1" customFormat="1" x14ac:dyDescent="0.25">
      <c r="B37" s="210"/>
      <c r="C37" s="206"/>
      <c r="D37" s="182" t="s">
        <v>2519</v>
      </c>
      <c r="E37" s="177"/>
      <c r="F37" s="177"/>
      <c r="G37" s="179"/>
      <c r="H37" s="195">
        <v>25</v>
      </c>
      <c r="I37" s="194" t="s">
        <v>2470</v>
      </c>
      <c r="J37" s="182"/>
      <c r="K37" s="177"/>
      <c r="L37" s="177"/>
      <c r="M37" s="179"/>
      <c r="N37" s="189"/>
      <c r="O37" s="189"/>
    </row>
    <row r="38" spans="2:15" x14ac:dyDescent="0.25">
      <c r="B38" s="210"/>
      <c r="C38" s="206"/>
      <c r="D38" s="182" t="s">
        <v>2484</v>
      </c>
      <c r="E38" s="177"/>
      <c r="F38" s="177"/>
      <c r="G38" s="179"/>
      <c r="H38" s="195">
        <v>100</v>
      </c>
      <c r="I38" s="194" t="s">
        <v>2470</v>
      </c>
      <c r="J38" s="182"/>
      <c r="K38" s="177"/>
      <c r="L38" s="177"/>
      <c r="M38" s="179"/>
      <c r="N38" s="189"/>
      <c r="O38" s="189"/>
    </row>
    <row r="39" spans="2:15" ht="15.75" thickBot="1" x14ac:dyDescent="0.3">
      <c r="B39" s="209"/>
      <c r="C39" s="207"/>
      <c r="D39" s="183" t="s">
        <v>2486</v>
      </c>
      <c r="E39" s="178"/>
      <c r="F39" s="178"/>
      <c r="G39" s="184"/>
      <c r="H39" s="197">
        <v>1000</v>
      </c>
      <c r="I39" s="198" t="s">
        <v>2465</v>
      </c>
      <c r="J39" s="183"/>
      <c r="K39" s="178"/>
      <c r="L39" s="178"/>
      <c r="M39" s="184"/>
      <c r="N39" s="190"/>
      <c r="O39" s="190"/>
    </row>
    <row r="40" spans="2:15" x14ac:dyDescent="0.25">
      <c r="B40" s="208" t="s">
        <v>2528</v>
      </c>
      <c r="C40" s="205" t="s">
        <v>2487</v>
      </c>
      <c r="D40" s="185" t="s">
        <v>2488</v>
      </c>
      <c r="E40" s="176"/>
      <c r="F40" s="176"/>
      <c r="G40" s="186"/>
      <c r="H40" s="196">
        <v>500</v>
      </c>
      <c r="I40" s="193" t="s">
        <v>2470</v>
      </c>
      <c r="J40" s="185" t="s">
        <v>2489</v>
      </c>
      <c r="K40" s="176"/>
      <c r="L40" s="176"/>
      <c r="M40" s="186"/>
      <c r="N40" s="181">
        <v>500</v>
      </c>
      <c r="O40" s="181" t="s">
        <v>2490</v>
      </c>
    </row>
    <row r="41" spans="2:15" x14ac:dyDescent="0.25">
      <c r="B41" s="210"/>
      <c r="C41" s="206"/>
      <c r="D41" s="182" t="s">
        <v>2491</v>
      </c>
      <c r="E41" s="177"/>
      <c r="F41" s="177"/>
      <c r="G41" s="179"/>
      <c r="H41" s="195">
        <v>25000</v>
      </c>
      <c r="I41" s="194" t="s">
        <v>2465</v>
      </c>
      <c r="J41" s="182" t="s">
        <v>2457</v>
      </c>
      <c r="K41" s="177"/>
      <c r="L41" s="177"/>
      <c r="M41" s="179"/>
      <c r="N41" s="189">
        <v>1</v>
      </c>
      <c r="O41" s="189" t="s">
        <v>2450</v>
      </c>
    </row>
    <row r="42" spans="2:15" x14ac:dyDescent="0.25">
      <c r="B42" s="210"/>
      <c r="C42" s="206"/>
      <c r="D42" s="182" t="s">
        <v>2492</v>
      </c>
      <c r="E42" s="177"/>
      <c r="F42" s="177"/>
      <c r="G42" s="179"/>
      <c r="H42" s="195">
        <v>25</v>
      </c>
      <c r="I42" s="194" t="s">
        <v>2470</v>
      </c>
      <c r="J42" s="182"/>
      <c r="K42" s="177"/>
      <c r="L42" s="177"/>
      <c r="M42" s="179"/>
      <c r="N42" s="189" t="s">
        <v>2527</v>
      </c>
      <c r="O42" s="189"/>
    </row>
    <row r="43" spans="2:15" x14ac:dyDescent="0.25">
      <c r="B43" s="210"/>
      <c r="C43" s="206"/>
      <c r="D43" s="182" t="s">
        <v>2493</v>
      </c>
      <c r="E43" s="177"/>
      <c r="F43" s="177"/>
      <c r="G43" s="179"/>
      <c r="H43" s="195">
        <v>2</v>
      </c>
      <c r="I43" s="194" t="s">
        <v>2456</v>
      </c>
      <c r="J43" s="182"/>
      <c r="K43" s="177"/>
      <c r="L43" s="177"/>
      <c r="M43" s="179"/>
      <c r="N43" s="189"/>
      <c r="O43" s="189"/>
    </row>
    <row r="44" spans="2:15" x14ac:dyDescent="0.25">
      <c r="B44" s="210"/>
      <c r="C44" s="206"/>
      <c r="D44" s="182" t="s">
        <v>2494</v>
      </c>
      <c r="E44" s="177"/>
      <c r="F44" s="177"/>
      <c r="G44" s="179"/>
      <c r="H44" s="195">
        <v>2</v>
      </c>
      <c r="I44" s="194" t="s">
        <v>2456</v>
      </c>
      <c r="J44" s="182"/>
      <c r="K44" s="177"/>
      <c r="L44" s="177"/>
      <c r="M44" s="179"/>
      <c r="N44" s="189"/>
      <c r="O44" s="189"/>
    </row>
    <row r="45" spans="2:15" ht="15.75" thickBot="1" x14ac:dyDescent="0.3">
      <c r="B45" s="209"/>
      <c r="C45" s="207"/>
      <c r="D45" s="183" t="s">
        <v>2466</v>
      </c>
      <c r="E45" s="178"/>
      <c r="F45" s="178"/>
      <c r="G45" s="184"/>
      <c r="H45" s="197">
        <v>1000</v>
      </c>
      <c r="I45" s="198" t="s">
        <v>2465</v>
      </c>
      <c r="J45" s="183"/>
      <c r="K45" s="178"/>
      <c r="L45" s="178"/>
      <c r="M45" s="184"/>
      <c r="N45" s="190"/>
      <c r="O45" s="190"/>
    </row>
    <row r="46" spans="2:15" x14ac:dyDescent="0.25">
      <c r="B46" s="208" t="s">
        <v>2528</v>
      </c>
      <c r="C46" s="205" t="s">
        <v>2495</v>
      </c>
      <c r="D46" s="185"/>
      <c r="E46" s="176"/>
      <c r="F46" s="176"/>
      <c r="G46" s="186"/>
      <c r="H46" s="192"/>
      <c r="I46" s="181"/>
      <c r="J46" s="185" t="s">
        <v>2496</v>
      </c>
      <c r="K46" s="176"/>
      <c r="L46" s="176"/>
      <c r="M46" s="186"/>
      <c r="N46" s="181">
        <v>100</v>
      </c>
      <c r="O46" s="181" t="s">
        <v>2456</v>
      </c>
    </row>
    <row r="47" spans="2:15" x14ac:dyDescent="0.25">
      <c r="B47" s="210"/>
      <c r="C47" s="206"/>
      <c r="D47" s="182"/>
      <c r="E47" s="177"/>
      <c r="F47" s="177"/>
      <c r="G47" s="179"/>
      <c r="H47" s="18"/>
      <c r="I47" s="189"/>
      <c r="J47" s="182" t="s">
        <v>2497</v>
      </c>
      <c r="K47" s="177"/>
      <c r="L47" s="177"/>
      <c r="M47" s="179"/>
      <c r="N47" s="189">
        <v>9</v>
      </c>
      <c r="O47" s="189" t="s">
        <v>2456</v>
      </c>
    </row>
    <row r="48" spans="2:15" ht="15.75" thickBot="1" x14ac:dyDescent="0.3">
      <c r="B48" s="209"/>
      <c r="C48" s="207"/>
      <c r="D48" s="182"/>
      <c r="E48" s="177"/>
      <c r="F48" s="177"/>
      <c r="G48" s="179"/>
      <c r="H48" s="18"/>
      <c r="I48" s="189"/>
      <c r="J48" s="182" t="s">
        <v>2498</v>
      </c>
      <c r="K48" s="177"/>
      <c r="L48" s="177"/>
      <c r="M48" s="179"/>
      <c r="N48" s="189">
        <v>20</v>
      </c>
      <c r="O48" s="189" t="s">
        <v>2456</v>
      </c>
    </row>
    <row r="49" spans="2:15" x14ac:dyDescent="0.25">
      <c r="B49" s="208" t="s">
        <v>2528</v>
      </c>
      <c r="C49" s="205" t="s">
        <v>2499</v>
      </c>
      <c r="D49" s="185" t="s">
        <v>2500</v>
      </c>
      <c r="E49" s="176"/>
      <c r="F49" s="176"/>
      <c r="G49" s="186"/>
      <c r="H49" s="192">
        <v>200</v>
      </c>
      <c r="I49" s="181" t="s">
        <v>2465</v>
      </c>
      <c r="J49" s="185" t="s">
        <v>2457</v>
      </c>
      <c r="K49" s="176"/>
      <c r="L49" s="176"/>
      <c r="M49" s="186"/>
      <c r="N49" s="193">
        <v>1</v>
      </c>
      <c r="O49" s="193" t="s">
        <v>2450</v>
      </c>
    </row>
    <row r="50" spans="2:15" x14ac:dyDescent="0.25">
      <c r="B50" s="210"/>
      <c r="C50" s="206"/>
      <c r="D50" s="182" t="s">
        <v>2501</v>
      </c>
      <c r="E50" s="177"/>
      <c r="F50" s="177"/>
      <c r="G50" s="179"/>
      <c r="H50" s="18">
        <v>1000</v>
      </c>
      <c r="I50" s="189" t="s">
        <v>2465</v>
      </c>
      <c r="J50" s="182" t="s">
        <v>2467</v>
      </c>
      <c r="K50" s="177"/>
      <c r="L50" s="177"/>
      <c r="M50" s="179"/>
      <c r="N50" s="194">
        <v>10</v>
      </c>
      <c r="O50" s="194" t="s">
        <v>2456</v>
      </c>
    </row>
    <row r="51" spans="2:15" x14ac:dyDescent="0.25">
      <c r="B51" s="210"/>
      <c r="C51" s="206"/>
      <c r="D51" s="182" t="s">
        <v>2504</v>
      </c>
      <c r="E51" s="177"/>
      <c r="F51" s="177"/>
      <c r="G51" s="179"/>
      <c r="H51" s="18">
        <v>1000</v>
      </c>
      <c r="I51" s="189" t="s">
        <v>2465</v>
      </c>
      <c r="J51" s="182" t="s">
        <v>2502</v>
      </c>
      <c r="K51" s="177"/>
      <c r="L51" s="177"/>
      <c r="M51" s="179"/>
      <c r="N51" s="194">
        <v>10</v>
      </c>
      <c r="O51" s="194" t="s">
        <v>2456</v>
      </c>
    </row>
    <row r="52" spans="2:15" x14ac:dyDescent="0.25">
      <c r="B52" s="210"/>
      <c r="C52" s="206"/>
      <c r="D52" s="182" t="s">
        <v>2466</v>
      </c>
      <c r="E52" s="177"/>
      <c r="F52" s="177"/>
      <c r="G52" s="179"/>
      <c r="H52" s="18">
        <v>250</v>
      </c>
      <c r="I52" s="189" t="s">
        <v>2465</v>
      </c>
      <c r="J52" s="182" t="s">
        <v>2503</v>
      </c>
      <c r="K52" s="177"/>
      <c r="L52" s="177"/>
      <c r="M52" s="179"/>
      <c r="N52" s="194">
        <v>1</v>
      </c>
      <c r="O52" s="194" t="s">
        <v>2456</v>
      </c>
    </row>
    <row r="53" spans="2:15" s="1" customFormat="1" x14ac:dyDescent="0.25">
      <c r="B53" s="210"/>
      <c r="C53" s="206"/>
      <c r="D53" s="182" t="s">
        <v>2525</v>
      </c>
      <c r="E53" s="177"/>
      <c r="F53" s="177"/>
      <c r="G53" s="179"/>
      <c r="H53" s="195">
        <v>500</v>
      </c>
      <c r="I53" s="194" t="s">
        <v>2470</v>
      </c>
      <c r="J53" s="182" t="s">
        <v>2508</v>
      </c>
      <c r="K53" s="177"/>
      <c r="L53" s="177"/>
      <c r="M53" s="179"/>
      <c r="N53" s="194">
        <v>100</v>
      </c>
      <c r="O53" s="194" t="s">
        <v>2470</v>
      </c>
    </row>
    <row r="54" spans="2:15" s="1" customFormat="1" ht="15.75" thickBot="1" x14ac:dyDescent="0.3">
      <c r="B54" s="209"/>
      <c r="C54" s="207"/>
      <c r="D54" s="183" t="s">
        <v>2526</v>
      </c>
      <c r="E54" s="178"/>
      <c r="F54" s="178"/>
      <c r="G54" s="184"/>
      <c r="H54" s="197">
        <v>250</v>
      </c>
      <c r="I54" s="198" t="s">
        <v>2470</v>
      </c>
      <c r="J54" s="183"/>
      <c r="K54" s="178"/>
      <c r="L54" s="178"/>
      <c r="M54" s="184"/>
      <c r="N54" s="198"/>
      <c r="O54" s="198"/>
    </row>
    <row r="55" spans="2:15" x14ac:dyDescent="0.25">
      <c r="B55" s="208" t="s">
        <v>2528</v>
      </c>
      <c r="C55" s="205" t="s">
        <v>2505</v>
      </c>
      <c r="D55" s="182" t="s">
        <v>2504</v>
      </c>
      <c r="E55" s="177"/>
      <c r="F55" s="177"/>
      <c r="G55" s="179"/>
      <c r="H55" s="195">
        <v>500</v>
      </c>
      <c r="I55" s="194" t="s">
        <v>2470</v>
      </c>
      <c r="J55" s="182" t="s">
        <v>2508</v>
      </c>
      <c r="K55" s="177"/>
      <c r="L55" s="177"/>
      <c r="M55" s="179"/>
      <c r="N55" s="194">
        <v>100</v>
      </c>
      <c r="O55" s="194" t="s">
        <v>2470</v>
      </c>
    </row>
    <row r="56" spans="2:15" x14ac:dyDescent="0.25">
      <c r="B56" s="210"/>
      <c r="C56" s="206"/>
      <c r="D56" s="182" t="s">
        <v>2500</v>
      </c>
      <c r="E56" s="177"/>
      <c r="F56" s="177"/>
      <c r="G56" s="179"/>
      <c r="H56" s="195">
        <v>1000</v>
      </c>
      <c r="I56" s="194" t="s">
        <v>2465</v>
      </c>
      <c r="J56" s="182"/>
      <c r="K56" s="177"/>
      <c r="L56" s="177"/>
      <c r="M56" s="179"/>
      <c r="N56" s="189"/>
      <c r="O56" s="189"/>
    </row>
    <row r="57" spans="2:15" x14ac:dyDescent="0.25">
      <c r="B57" s="210"/>
      <c r="C57" s="206"/>
      <c r="D57" s="182" t="s">
        <v>2506</v>
      </c>
      <c r="E57" s="177"/>
      <c r="F57" s="177"/>
      <c r="G57" s="179"/>
      <c r="H57" s="195">
        <v>5000</v>
      </c>
      <c r="I57" s="194" t="s">
        <v>2465</v>
      </c>
      <c r="J57" s="182"/>
      <c r="K57" s="177"/>
      <c r="L57" s="177"/>
      <c r="M57" s="179"/>
      <c r="N57" s="189"/>
      <c r="O57" s="189"/>
    </row>
    <row r="58" spans="2:15" x14ac:dyDescent="0.25">
      <c r="B58" s="210"/>
      <c r="C58" s="206"/>
      <c r="D58" s="182" t="s">
        <v>2507</v>
      </c>
      <c r="E58" s="177"/>
      <c r="F58" s="177"/>
      <c r="G58" s="179"/>
      <c r="H58" s="195">
        <v>3</v>
      </c>
      <c r="I58" s="194" t="s">
        <v>2470</v>
      </c>
      <c r="J58" s="182"/>
      <c r="K58" s="177"/>
      <c r="L58" s="177"/>
      <c r="M58" s="179"/>
      <c r="N58" s="189"/>
      <c r="O58" s="189"/>
    </row>
    <row r="59" spans="2:15" x14ac:dyDescent="0.25">
      <c r="B59" s="210"/>
      <c r="C59" s="206"/>
      <c r="D59" s="182" t="s">
        <v>2480</v>
      </c>
      <c r="E59" s="177"/>
      <c r="F59" s="177"/>
      <c r="G59" s="179"/>
      <c r="H59" s="195">
        <v>250</v>
      </c>
      <c r="I59" s="194" t="s">
        <v>2470</v>
      </c>
      <c r="J59" s="182"/>
      <c r="K59" s="177"/>
      <c r="L59" s="177"/>
      <c r="M59" s="179"/>
      <c r="N59" s="189"/>
      <c r="O59" s="189"/>
    </row>
    <row r="60" spans="2:15" ht="15.75" thickBot="1" x14ac:dyDescent="0.3">
      <c r="B60" s="209"/>
      <c r="C60" s="207"/>
      <c r="D60" s="183" t="s">
        <v>2491</v>
      </c>
      <c r="E60" s="178"/>
      <c r="F60" s="178"/>
      <c r="G60" s="184"/>
      <c r="H60" s="197">
        <v>15000</v>
      </c>
      <c r="I60" s="198" t="s">
        <v>2465</v>
      </c>
      <c r="J60" s="183"/>
      <c r="K60" s="178"/>
      <c r="L60" s="178"/>
      <c r="M60" s="184"/>
      <c r="N60" s="190"/>
      <c r="O60" s="190"/>
    </row>
    <row r="61" spans="2:15" x14ac:dyDescent="0.25">
      <c r="B61" s="208" t="s">
        <v>2528</v>
      </c>
      <c r="C61" s="205" t="s">
        <v>2516</v>
      </c>
      <c r="D61" s="185"/>
      <c r="E61" s="176"/>
      <c r="F61" s="176"/>
      <c r="G61" s="186"/>
      <c r="H61" s="192"/>
      <c r="I61" s="181"/>
      <c r="J61" s="185" t="s">
        <v>1979</v>
      </c>
      <c r="K61" s="176"/>
      <c r="L61" s="176"/>
      <c r="M61" s="186"/>
      <c r="N61" s="181">
        <v>20</v>
      </c>
      <c r="O61" s="181" t="s">
        <v>2456</v>
      </c>
    </row>
    <row r="62" spans="2:15" ht="15.75" thickBot="1" x14ac:dyDescent="0.3">
      <c r="B62" s="209"/>
      <c r="C62" s="207"/>
      <c r="D62" s="183"/>
      <c r="E62" s="178"/>
      <c r="F62" s="178"/>
      <c r="G62" s="184"/>
      <c r="H62" s="191"/>
      <c r="I62" s="190"/>
      <c r="J62" s="183" t="s">
        <v>1978</v>
      </c>
      <c r="K62" s="178"/>
      <c r="L62" s="178"/>
      <c r="M62" s="184"/>
      <c r="N62" s="190">
        <v>20</v>
      </c>
      <c r="O62" s="190" t="s">
        <v>2456</v>
      </c>
    </row>
    <row r="63" spans="2:15" x14ac:dyDescent="0.25">
      <c r="D63" s="175"/>
      <c r="E63" s="175"/>
      <c r="F63" s="175"/>
      <c r="G63" s="175"/>
      <c r="J63" s="175"/>
      <c r="K63" s="175"/>
      <c r="L63" s="175"/>
      <c r="M63" s="175"/>
    </row>
    <row r="64" spans="2:15" x14ac:dyDescent="0.25">
      <c r="D64" s="175"/>
      <c r="E64" s="175"/>
      <c r="F64" s="175"/>
      <c r="G64" s="175"/>
      <c r="J64" s="175"/>
      <c r="K64" s="175"/>
      <c r="L64" s="175"/>
      <c r="M64" s="175"/>
    </row>
    <row r="65" spans="4:13" x14ac:dyDescent="0.25">
      <c r="D65" s="175"/>
      <c r="E65" s="175"/>
      <c r="F65" s="175"/>
      <c r="G65" s="175"/>
      <c r="J65" s="175"/>
      <c r="K65" s="175"/>
      <c r="L65" s="175"/>
      <c r="M65" s="175"/>
    </row>
    <row r="66" spans="4:13" x14ac:dyDescent="0.25">
      <c r="D66" s="175"/>
      <c r="E66" s="175"/>
      <c r="F66" s="175"/>
      <c r="G66" s="175"/>
      <c r="J66" s="175"/>
      <c r="K66" s="175"/>
      <c r="L66" s="175"/>
      <c r="M66" s="175"/>
    </row>
    <row r="67" spans="4:13" x14ac:dyDescent="0.25">
      <c r="D67" s="175"/>
      <c r="E67" s="175"/>
      <c r="F67" s="175"/>
      <c r="G67" s="175"/>
      <c r="J67" s="175"/>
      <c r="K67" s="175"/>
      <c r="L67" s="175"/>
      <c r="M67" s="175"/>
    </row>
    <row r="68" spans="4:13" x14ac:dyDescent="0.25">
      <c r="D68" s="175"/>
      <c r="E68" s="175"/>
      <c r="F68" s="175"/>
      <c r="G68" s="175"/>
      <c r="J68" s="175"/>
      <c r="K68" s="175"/>
      <c r="L68" s="175"/>
      <c r="M68" s="175"/>
    </row>
    <row r="69" spans="4:13" x14ac:dyDescent="0.25">
      <c r="D69" s="175"/>
      <c r="E69" s="175"/>
      <c r="F69" s="175"/>
      <c r="G69" s="175"/>
      <c r="J69" s="175"/>
      <c r="K69" s="175"/>
      <c r="L69" s="175"/>
      <c r="M69" s="175"/>
    </row>
    <row r="70" spans="4:13" x14ac:dyDescent="0.25">
      <c r="D70" s="175"/>
      <c r="E70" s="175"/>
      <c r="F70" s="175"/>
      <c r="G70" s="175"/>
      <c r="J70" s="175"/>
      <c r="K70" s="175"/>
      <c r="L70" s="175"/>
      <c r="M70" s="175"/>
    </row>
    <row r="71" spans="4:13" x14ac:dyDescent="0.25">
      <c r="D71" s="175"/>
      <c r="E71" s="175"/>
      <c r="F71" s="175"/>
      <c r="G71" s="175"/>
      <c r="J71" s="175"/>
      <c r="K71" s="175"/>
      <c r="L71" s="175"/>
      <c r="M71" s="175"/>
    </row>
    <row r="72" spans="4:13" x14ac:dyDescent="0.25">
      <c r="D72" s="175"/>
      <c r="E72" s="175"/>
      <c r="F72" s="175"/>
      <c r="G72" s="175"/>
      <c r="J72" s="175"/>
      <c r="K72" s="175"/>
      <c r="L72" s="175"/>
      <c r="M72" s="175"/>
    </row>
    <row r="73" spans="4:13" x14ac:dyDescent="0.25">
      <c r="D73" s="175"/>
      <c r="E73" s="175"/>
      <c r="F73" s="175"/>
      <c r="G73" s="175"/>
      <c r="J73" s="175"/>
      <c r="K73" s="175"/>
      <c r="L73" s="175"/>
      <c r="M73" s="175"/>
    </row>
    <row r="74" spans="4:13" x14ac:dyDescent="0.25">
      <c r="D74" s="175"/>
      <c r="E74" s="175"/>
      <c r="F74" s="175"/>
      <c r="G74" s="175"/>
      <c r="J74" s="175"/>
      <c r="K74" s="175"/>
      <c r="L74" s="175"/>
      <c r="M74" s="175"/>
    </row>
    <row r="75" spans="4:13" x14ac:dyDescent="0.25">
      <c r="D75" s="175"/>
      <c r="E75" s="175"/>
      <c r="F75" s="175"/>
      <c r="G75" s="175"/>
      <c r="J75" s="175"/>
      <c r="K75" s="175"/>
      <c r="L75" s="175"/>
      <c r="M75" s="175"/>
    </row>
    <row r="76" spans="4:13" x14ac:dyDescent="0.25">
      <c r="D76" s="175"/>
      <c r="E76" s="175"/>
      <c r="F76" s="175"/>
      <c r="G76" s="175"/>
      <c r="J76" s="175"/>
      <c r="K76" s="175"/>
      <c r="L76" s="175"/>
      <c r="M76" s="175"/>
    </row>
    <row r="77" spans="4:13" x14ac:dyDescent="0.25">
      <c r="D77" s="175"/>
      <c r="E77" s="175"/>
      <c r="F77" s="175"/>
      <c r="G77" s="175"/>
      <c r="J77" s="175"/>
      <c r="K77" s="175"/>
      <c r="L77" s="175"/>
      <c r="M77" s="175"/>
    </row>
    <row r="78" spans="4:13" x14ac:dyDescent="0.25">
      <c r="D78" s="175"/>
      <c r="E78" s="175"/>
      <c r="F78" s="175"/>
      <c r="G78" s="175"/>
      <c r="J78" s="175"/>
      <c r="K78" s="175"/>
      <c r="L78" s="175"/>
      <c r="M78" s="175"/>
    </row>
    <row r="79" spans="4:13" x14ac:dyDescent="0.25">
      <c r="D79" s="175"/>
      <c r="E79" s="175"/>
      <c r="F79" s="175"/>
      <c r="G79" s="175"/>
      <c r="J79" s="175"/>
      <c r="K79" s="175"/>
      <c r="L79" s="175"/>
      <c r="M79" s="175"/>
    </row>
    <row r="80" spans="4:13" x14ac:dyDescent="0.25">
      <c r="D80" s="175"/>
      <c r="E80" s="175"/>
      <c r="F80" s="175"/>
      <c r="G80" s="175"/>
      <c r="J80" s="175"/>
      <c r="K80" s="175"/>
      <c r="L80" s="175"/>
      <c r="M80" s="175"/>
    </row>
    <row r="81" spans="4:13" x14ac:dyDescent="0.25">
      <c r="D81" s="175"/>
      <c r="E81" s="175"/>
      <c r="F81" s="175"/>
      <c r="G81" s="175"/>
      <c r="J81" s="175"/>
      <c r="K81" s="175"/>
      <c r="L81" s="175"/>
      <c r="M81" s="175"/>
    </row>
    <row r="82" spans="4:13" x14ac:dyDescent="0.25">
      <c r="D82" s="175"/>
      <c r="E82" s="175"/>
      <c r="F82" s="175"/>
      <c r="G82" s="175"/>
      <c r="J82" s="175"/>
      <c r="K82" s="175"/>
      <c r="L82" s="175"/>
      <c r="M82" s="175"/>
    </row>
    <row r="83" spans="4:13" x14ac:dyDescent="0.25">
      <c r="D83" s="175"/>
      <c r="E83" s="175"/>
      <c r="F83" s="175"/>
      <c r="G83" s="175"/>
      <c r="J83" s="175"/>
      <c r="K83" s="175"/>
      <c r="L83" s="175"/>
      <c r="M83" s="175"/>
    </row>
    <row r="84" spans="4:13" x14ac:dyDescent="0.25">
      <c r="D84" s="175"/>
      <c r="E84" s="175"/>
      <c r="F84" s="175"/>
      <c r="G84" s="175"/>
      <c r="J84" s="175"/>
      <c r="K84" s="175"/>
      <c r="L84" s="175"/>
      <c r="M84" s="175"/>
    </row>
    <row r="85" spans="4:13" x14ac:dyDescent="0.25">
      <c r="D85" s="175"/>
      <c r="E85" s="175"/>
      <c r="F85" s="175"/>
      <c r="G85" s="175"/>
      <c r="J85" s="175"/>
      <c r="K85" s="175"/>
      <c r="L85" s="175"/>
      <c r="M85" s="175"/>
    </row>
    <row r="86" spans="4:13" x14ac:dyDescent="0.25">
      <c r="D86" s="175"/>
      <c r="E86" s="175"/>
      <c r="F86" s="175"/>
      <c r="G86" s="175"/>
      <c r="J86" s="175"/>
      <c r="K86" s="175"/>
      <c r="L86" s="175"/>
      <c r="M86" s="175"/>
    </row>
    <row r="87" spans="4:13" x14ac:dyDescent="0.25">
      <c r="D87" s="175"/>
      <c r="E87" s="175"/>
      <c r="F87" s="175"/>
      <c r="G87" s="175"/>
      <c r="J87" s="175"/>
      <c r="K87" s="175"/>
      <c r="L87" s="175"/>
      <c r="M87" s="175"/>
    </row>
    <row r="88" spans="4:13" x14ac:dyDescent="0.25">
      <c r="D88" s="175"/>
      <c r="E88" s="175"/>
      <c r="F88" s="175"/>
      <c r="G88" s="175"/>
      <c r="J88" s="175"/>
      <c r="K88" s="175"/>
      <c r="L88" s="175"/>
      <c r="M88" s="175"/>
    </row>
    <row r="89" spans="4:13" x14ac:dyDescent="0.25">
      <c r="D89" s="175"/>
      <c r="E89" s="175"/>
      <c r="F89" s="175"/>
      <c r="G89" s="175"/>
      <c r="J89" s="175"/>
      <c r="K89" s="175"/>
      <c r="L89" s="175"/>
      <c r="M89" s="175"/>
    </row>
    <row r="90" spans="4:13" x14ac:dyDescent="0.25">
      <c r="D90" s="175"/>
      <c r="E90" s="175"/>
      <c r="F90" s="175"/>
      <c r="G90" s="175"/>
      <c r="J90" s="175"/>
      <c r="K90" s="175"/>
      <c r="L90" s="175"/>
      <c r="M90" s="175"/>
    </row>
    <row r="91" spans="4:13" x14ac:dyDescent="0.25">
      <c r="D91" s="175"/>
      <c r="E91" s="175"/>
      <c r="F91" s="175"/>
      <c r="G91" s="175"/>
      <c r="J91" s="175"/>
      <c r="K91" s="175"/>
      <c r="L91" s="175"/>
      <c r="M91" s="175"/>
    </row>
    <row r="92" spans="4:13" x14ac:dyDescent="0.25">
      <c r="D92" s="175"/>
      <c r="E92" s="175"/>
      <c r="F92" s="175"/>
      <c r="G92" s="175"/>
      <c r="J92" s="175"/>
      <c r="K92" s="175"/>
      <c r="L92" s="175"/>
      <c r="M92" s="175"/>
    </row>
    <row r="93" spans="4:13" x14ac:dyDescent="0.25">
      <c r="D93" s="175"/>
      <c r="E93" s="175"/>
      <c r="F93" s="175"/>
      <c r="G93" s="175"/>
      <c r="J93" s="175"/>
      <c r="K93" s="175"/>
      <c r="L93" s="175"/>
      <c r="M93" s="175"/>
    </row>
    <row r="94" spans="4:13" x14ac:dyDescent="0.25">
      <c r="D94" s="175"/>
      <c r="E94" s="175"/>
      <c r="F94" s="175"/>
      <c r="G94" s="175"/>
      <c r="J94" s="175"/>
      <c r="K94" s="175"/>
      <c r="L94" s="175"/>
      <c r="M94" s="175"/>
    </row>
    <row r="95" spans="4:13" x14ac:dyDescent="0.25">
      <c r="D95" s="175"/>
      <c r="E95" s="175"/>
      <c r="F95" s="175"/>
      <c r="G95" s="175"/>
      <c r="J95" s="175"/>
      <c r="K95" s="175"/>
      <c r="L95" s="175"/>
      <c r="M95" s="175"/>
    </row>
    <row r="96" spans="4:13" x14ac:dyDescent="0.25">
      <c r="D96" s="175"/>
      <c r="E96" s="175"/>
      <c r="F96" s="175"/>
      <c r="G96" s="175"/>
      <c r="J96" s="175"/>
      <c r="K96" s="175"/>
      <c r="L96" s="175"/>
      <c r="M96" s="175"/>
    </row>
    <row r="97" spans="4:13" x14ac:dyDescent="0.25">
      <c r="D97" s="175"/>
      <c r="E97" s="175"/>
      <c r="F97" s="175"/>
      <c r="G97" s="175"/>
      <c r="J97" s="175"/>
      <c r="K97" s="175"/>
      <c r="L97" s="175"/>
      <c r="M97" s="175"/>
    </row>
    <row r="98" spans="4:13" x14ac:dyDescent="0.25">
      <c r="D98" s="175"/>
      <c r="E98" s="175"/>
      <c r="F98" s="175"/>
      <c r="G98" s="175"/>
      <c r="J98" s="175"/>
      <c r="K98" s="175"/>
      <c r="L98" s="175"/>
      <c r="M98" s="175"/>
    </row>
    <row r="99" spans="4:13" x14ac:dyDescent="0.25">
      <c r="D99" s="175"/>
      <c r="E99" s="175"/>
      <c r="F99" s="175"/>
      <c r="G99" s="175"/>
      <c r="J99" s="175"/>
      <c r="K99" s="175"/>
      <c r="L99" s="175"/>
      <c r="M99" s="175"/>
    </row>
    <row r="100" spans="4:13" x14ac:dyDescent="0.25">
      <c r="D100" s="175"/>
      <c r="E100" s="175"/>
      <c r="F100" s="175"/>
      <c r="G100" s="175"/>
      <c r="J100" s="175"/>
      <c r="K100" s="175"/>
      <c r="L100" s="175"/>
      <c r="M100" s="175"/>
    </row>
    <row r="101" spans="4:13" x14ac:dyDescent="0.25">
      <c r="D101" s="175"/>
      <c r="E101" s="175"/>
      <c r="F101" s="175"/>
      <c r="G101" s="175"/>
      <c r="J101" s="175"/>
      <c r="K101" s="175"/>
      <c r="L101" s="175"/>
      <c r="M101" s="175"/>
    </row>
    <row r="102" spans="4:13" x14ac:dyDescent="0.25">
      <c r="D102" s="175"/>
      <c r="E102" s="175"/>
      <c r="F102" s="175"/>
      <c r="G102" s="175"/>
      <c r="J102" s="175"/>
      <c r="K102" s="175"/>
      <c r="L102" s="175"/>
      <c r="M102" s="175"/>
    </row>
    <row r="103" spans="4:13" x14ac:dyDescent="0.25">
      <c r="D103" s="175"/>
      <c r="E103" s="175"/>
      <c r="F103" s="175"/>
      <c r="G103" s="175"/>
      <c r="J103" s="175"/>
      <c r="K103" s="175"/>
      <c r="L103" s="175"/>
      <c r="M103" s="175"/>
    </row>
    <row r="104" spans="4:13" x14ac:dyDescent="0.25">
      <c r="D104" s="175"/>
      <c r="E104" s="175"/>
      <c r="F104" s="175"/>
      <c r="G104" s="175"/>
      <c r="J104" s="175"/>
      <c r="K104" s="175"/>
      <c r="L104" s="175"/>
      <c r="M104" s="175"/>
    </row>
    <row r="105" spans="4:13" x14ac:dyDescent="0.25">
      <c r="D105" s="175"/>
      <c r="E105" s="175"/>
      <c r="F105" s="175"/>
      <c r="G105" s="175"/>
      <c r="J105" s="175"/>
      <c r="K105" s="175"/>
      <c r="L105" s="175"/>
      <c r="M105" s="175"/>
    </row>
    <row r="106" spans="4:13" x14ac:dyDescent="0.25">
      <c r="D106" s="175"/>
      <c r="E106" s="175"/>
      <c r="F106" s="175"/>
      <c r="G106" s="175"/>
      <c r="J106" s="175"/>
      <c r="K106" s="175"/>
      <c r="L106" s="175"/>
      <c r="M106" s="175"/>
    </row>
    <row r="107" spans="4:13" x14ac:dyDescent="0.25">
      <c r="D107" s="175"/>
      <c r="E107" s="175"/>
      <c r="F107" s="175"/>
      <c r="G107" s="175"/>
      <c r="J107" s="175"/>
      <c r="K107" s="175"/>
      <c r="L107" s="175"/>
      <c r="M107" s="175"/>
    </row>
    <row r="108" spans="4:13" x14ac:dyDescent="0.25">
      <c r="D108" s="175"/>
      <c r="E108" s="175"/>
      <c r="F108" s="175"/>
      <c r="G108" s="175"/>
      <c r="J108" s="175"/>
      <c r="K108" s="175"/>
      <c r="L108" s="175"/>
      <c r="M108" s="175"/>
    </row>
    <row r="109" spans="4:13" x14ac:dyDescent="0.25">
      <c r="D109" s="175"/>
      <c r="E109" s="175"/>
      <c r="F109" s="175"/>
      <c r="G109" s="175"/>
      <c r="J109" s="175"/>
      <c r="K109" s="175"/>
      <c r="L109" s="175"/>
      <c r="M109" s="175"/>
    </row>
    <row r="110" spans="4:13" x14ac:dyDescent="0.25">
      <c r="D110" s="175"/>
      <c r="E110" s="175"/>
      <c r="F110" s="175"/>
      <c r="G110" s="175"/>
      <c r="J110" s="175"/>
      <c r="K110" s="175"/>
      <c r="L110" s="175"/>
      <c r="M110" s="175"/>
    </row>
    <row r="111" spans="4:13" x14ac:dyDescent="0.25">
      <c r="D111" s="175"/>
      <c r="E111" s="175"/>
      <c r="F111" s="175"/>
      <c r="G111" s="175"/>
      <c r="J111" s="175"/>
      <c r="K111" s="175"/>
      <c r="L111" s="175"/>
      <c r="M111" s="175"/>
    </row>
    <row r="112" spans="4:13" x14ac:dyDescent="0.25">
      <c r="D112" s="175"/>
      <c r="E112" s="175"/>
      <c r="F112" s="175"/>
      <c r="G112" s="175"/>
      <c r="J112" s="175"/>
      <c r="K112" s="175"/>
      <c r="L112" s="175"/>
      <c r="M112" s="175"/>
    </row>
    <row r="113" spans="4:13" x14ac:dyDescent="0.25">
      <c r="D113" s="175"/>
      <c r="E113" s="175"/>
      <c r="F113" s="175"/>
      <c r="G113" s="175"/>
      <c r="J113" s="175"/>
      <c r="K113" s="175"/>
      <c r="L113" s="175"/>
      <c r="M113" s="175"/>
    </row>
    <row r="114" spans="4:13" x14ac:dyDescent="0.25">
      <c r="D114" s="175"/>
      <c r="E114" s="175"/>
      <c r="F114" s="175"/>
      <c r="G114" s="175"/>
      <c r="J114" s="175"/>
      <c r="K114" s="175"/>
      <c r="L114" s="175"/>
      <c r="M114" s="175"/>
    </row>
    <row r="115" spans="4:13" x14ac:dyDescent="0.25">
      <c r="D115" s="175"/>
      <c r="E115" s="175"/>
      <c r="F115" s="175"/>
      <c r="G115" s="175"/>
      <c r="J115" s="175"/>
      <c r="K115" s="175"/>
      <c r="L115" s="175"/>
      <c r="M115" s="175"/>
    </row>
    <row r="116" spans="4:13" x14ac:dyDescent="0.25">
      <c r="D116" s="175"/>
      <c r="E116" s="175"/>
      <c r="F116" s="175"/>
      <c r="G116" s="175"/>
      <c r="J116" s="175"/>
      <c r="K116" s="175"/>
      <c r="L116" s="175"/>
      <c r="M116" s="175"/>
    </row>
    <row r="117" spans="4:13" x14ac:dyDescent="0.25">
      <c r="D117" s="175"/>
      <c r="E117" s="175"/>
      <c r="F117" s="175"/>
      <c r="G117" s="175"/>
      <c r="J117" s="175"/>
      <c r="K117" s="175"/>
      <c r="L117" s="175"/>
      <c r="M117" s="175"/>
    </row>
    <row r="118" spans="4:13" x14ac:dyDescent="0.25">
      <c r="D118" s="175"/>
      <c r="E118" s="175"/>
      <c r="F118" s="175"/>
      <c r="G118" s="175"/>
      <c r="J118" s="175"/>
      <c r="K118" s="175"/>
      <c r="L118" s="175"/>
      <c r="M118" s="175"/>
    </row>
    <row r="119" spans="4:13" x14ac:dyDescent="0.25">
      <c r="D119" s="175"/>
      <c r="E119" s="175"/>
      <c r="F119" s="175"/>
      <c r="G119" s="175"/>
      <c r="J119" s="175"/>
      <c r="K119" s="175"/>
      <c r="L119" s="175"/>
      <c r="M119" s="175"/>
    </row>
    <row r="120" spans="4:13" x14ac:dyDescent="0.25">
      <c r="D120" s="175"/>
      <c r="E120" s="175"/>
      <c r="F120" s="175"/>
      <c r="G120" s="175"/>
      <c r="J120" s="175"/>
      <c r="K120" s="175"/>
      <c r="L120" s="175"/>
      <c r="M120" s="175"/>
    </row>
    <row r="121" spans="4:13" x14ac:dyDescent="0.25">
      <c r="D121" s="175"/>
      <c r="E121" s="175"/>
      <c r="F121" s="175"/>
      <c r="G121" s="175"/>
      <c r="J121" s="175"/>
      <c r="K121" s="175"/>
      <c r="L121" s="175"/>
      <c r="M121" s="175"/>
    </row>
    <row r="122" spans="4:13" x14ac:dyDescent="0.25">
      <c r="D122" s="175"/>
      <c r="E122" s="175"/>
      <c r="F122" s="175"/>
      <c r="G122" s="175"/>
      <c r="J122" s="175"/>
      <c r="K122" s="175"/>
      <c r="L122" s="175"/>
      <c r="M122" s="175"/>
    </row>
    <row r="123" spans="4:13" x14ac:dyDescent="0.25">
      <c r="D123" s="175"/>
      <c r="E123" s="175"/>
      <c r="F123" s="175"/>
      <c r="G123" s="175"/>
      <c r="J123" s="175"/>
      <c r="K123" s="175"/>
      <c r="L123" s="175"/>
      <c r="M123" s="175"/>
    </row>
    <row r="124" spans="4:13" x14ac:dyDescent="0.25">
      <c r="D124" s="175"/>
      <c r="E124" s="175"/>
      <c r="F124" s="175"/>
      <c r="G124" s="175"/>
      <c r="J124" s="175"/>
      <c r="K124" s="175"/>
      <c r="L124" s="175"/>
      <c r="M124" s="175"/>
    </row>
    <row r="125" spans="4:13" x14ac:dyDescent="0.25">
      <c r="D125" s="175"/>
      <c r="E125" s="175"/>
      <c r="F125" s="175"/>
      <c r="G125" s="175"/>
      <c r="J125" s="175"/>
      <c r="K125" s="175"/>
      <c r="L125" s="175"/>
      <c r="M125" s="175"/>
    </row>
    <row r="126" spans="4:13" x14ac:dyDescent="0.25">
      <c r="D126" s="175"/>
      <c r="E126" s="175"/>
      <c r="F126" s="175"/>
      <c r="G126" s="175"/>
      <c r="J126" s="175"/>
      <c r="K126" s="175"/>
      <c r="L126" s="175"/>
      <c r="M126" s="175"/>
    </row>
    <row r="127" spans="4:13" x14ac:dyDescent="0.25">
      <c r="D127" s="175"/>
      <c r="E127" s="175"/>
      <c r="F127" s="175"/>
      <c r="G127" s="175"/>
      <c r="J127" s="175"/>
      <c r="K127" s="175"/>
      <c r="L127" s="175"/>
      <c r="M127" s="175"/>
    </row>
    <row r="128" spans="4:13" x14ac:dyDescent="0.25">
      <c r="D128" s="175"/>
      <c r="E128" s="175"/>
      <c r="F128" s="175"/>
      <c r="G128" s="175"/>
      <c r="J128" s="175"/>
      <c r="K128" s="175"/>
      <c r="L128" s="175"/>
      <c r="M128" s="175"/>
    </row>
    <row r="129" spans="4:13" x14ac:dyDescent="0.25">
      <c r="D129" s="175"/>
      <c r="E129" s="175"/>
      <c r="F129" s="175"/>
      <c r="G129" s="175"/>
      <c r="J129" s="175"/>
      <c r="K129" s="175"/>
      <c r="L129" s="175"/>
      <c r="M129" s="175"/>
    </row>
    <row r="130" spans="4:13" x14ac:dyDescent="0.25">
      <c r="D130" s="175"/>
      <c r="E130" s="175"/>
      <c r="F130" s="175"/>
      <c r="G130" s="175"/>
      <c r="J130" s="175"/>
      <c r="K130" s="175"/>
      <c r="L130" s="175"/>
      <c r="M130" s="175"/>
    </row>
    <row r="131" spans="4:13" x14ac:dyDescent="0.25">
      <c r="D131" s="175"/>
      <c r="E131" s="175"/>
      <c r="F131" s="175"/>
      <c r="G131" s="175"/>
      <c r="J131" s="175"/>
      <c r="K131" s="175"/>
      <c r="L131" s="175"/>
      <c r="M131" s="175"/>
    </row>
    <row r="132" spans="4:13" x14ac:dyDescent="0.25">
      <c r="D132" s="175"/>
      <c r="E132" s="175"/>
      <c r="F132" s="175"/>
      <c r="G132" s="175"/>
      <c r="J132" s="175"/>
      <c r="K132" s="175"/>
      <c r="L132" s="175"/>
      <c r="M132" s="175"/>
    </row>
    <row r="133" spans="4:13" x14ac:dyDescent="0.25">
      <c r="D133" s="175"/>
      <c r="E133" s="175"/>
      <c r="F133" s="175"/>
      <c r="G133" s="175"/>
      <c r="J133" s="175"/>
      <c r="K133" s="175"/>
      <c r="L133" s="175"/>
      <c r="M133" s="175"/>
    </row>
    <row r="134" spans="4:13" x14ac:dyDescent="0.25">
      <c r="D134" s="175"/>
      <c r="E134" s="175"/>
      <c r="F134" s="175"/>
      <c r="G134" s="175"/>
      <c r="J134" s="175"/>
      <c r="K134" s="175"/>
      <c r="L134" s="175"/>
      <c r="M134" s="175"/>
    </row>
    <row r="135" spans="4:13" x14ac:dyDescent="0.25">
      <c r="D135" s="175"/>
      <c r="E135" s="175"/>
      <c r="F135" s="175"/>
      <c r="G135" s="175"/>
      <c r="J135" s="175"/>
      <c r="K135" s="175"/>
      <c r="L135" s="175"/>
      <c r="M135" s="175"/>
    </row>
    <row r="136" spans="4:13" x14ac:dyDescent="0.25">
      <c r="D136" s="175"/>
      <c r="E136" s="175"/>
      <c r="F136" s="175"/>
      <c r="G136" s="175"/>
      <c r="J136" s="175"/>
      <c r="K136" s="175"/>
      <c r="L136" s="175"/>
      <c r="M136" s="175"/>
    </row>
    <row r="137" spans="4:13" x14ac:dyDescent="0.25">
      <c r="D137" s="175"/>
      <c r="E137" s="175"/>
      <c r="F137" s="175"/>
      <c r="G137" s="175"/>
      <c r="J137" s="175"/>
      <c r="K137" s="175"/>
      <c r="L137" s="175"/>
      <c r="M137" s="175"/>
    </row>
    <row r="138" spans="4:13" x14ac:dyDescent="0.25">
      <c r="D138" s="175"/>
      <c r="E138" s="175"/>
      <c r="F138" s="175"/>
      <c r="G138" s="175"/>
      <c r="J138" s="175"/>
      <c r="K138" s="175"/>
      <c r="L138" s="175"/>
      <c r="M138" s="175"/>
    </row>
    <row r="139" spans="4:13" x14ac:dyDescent="0.25">
      <c r="D139" s="175"/>
      <c r="E139" s="175"/>
      <c r="F139" s="175"/>
      <c r="G139" s="175"/>
      <c r="J139" s="175"/>
      <c r="K139" s="175"/>
      <c r="L139" s="175"/>
      <c r="M139" s="175"/>
    </row>
    <row r="140" spans="4:13" x14ac:dyDescent="0.25">
      <c r="D140" s="175"/>
      <c r="E140" s="175"/>
      <c r="F140" s="175"/>
      <c r="G140" s="175"/>
      <c r="J140" s="175"/>
      <c r="K140" s="175"/>
      <c r="L140" s="175"/>
      <c r="M140" s="175"/>
    </row>
    <row r="141" spans="4:13" x14ac:dyDescent="0.25">
      <c r="D141" s="175"/>
      <c r="E141" s="175"/>
      <c r="F141" s="175"/>
      <c r="G141" s="175"/>
      <c r="J141" s="175"/>
      <c r="K141" s="175"/>
      <c r="L141" s="175"/>
      <c r="M141" s="175"/>
    </row>
    <row r="142" spans="4:13" x14ac:dyDescent="0.25">
      <c r="D142" s="175"/>
      <c r="E142" s="175"/>
      <c r="F142" s="175"/>
      <c r="G142" s="175"/>
      <c r="J142" s="175"/>
      <c r="K142" s="175"/>
      <c r="L142" s="175"/>
      <c r="M142" s="175"/>
    </row>
    <row r="143" spans="4:13" x14ac:dyDescent="0.25">
      <c r="D143" s="175"/>
      <c r="E143" s="175"/>
      <c r="F143" s="175"/>
      <c r="G143" s="175"/>
      <c r="J143" s="175"/>
      <c r="K143" s="175"/>
      <c r="L143" s="175"/>
      <c r="M143" s="175"/>
    </row>
    <row r="144" spans="4:13" x14ac:dyDescent="0.25">
      <c r="D144" s="175"/>
      <c r="E144" s="175"/>
      <c r="F144" s="175"/>
      <c r="G144" s="175"/>
      <c r="J144" s="175"/>
      <c r="K144" s="175"/>
      <c r="L144" s="175"/>
      <c r="M144" s="175"/>
    </row>
    <row r="145" spans="4:13" x14ac:dyDescent="0.25">
      <c r="D145" s="175"/>
      <c r="E145" s="175"/>
      <c r="F145" s="175"/>
      <c r="G145" s="175"/>
      <c r="J145" s="175"/>
      <c r="K145" s="175"/>
      <c r="L145" s="175"/>
      <c r="M145" s="175"/>
    </row>
    <row r="146" spans="4:13" x14ac:dyDescent="0.25">
      <c r="D146" s="175"/>
      <c r="E146" s="175"/>
      <c r="F146" s="175"/>
      <c r="G146" s="175"/>
      <c r="J146" s="175"/>
      <c r="K146" s="175"/>
      <c r="L146" s="175"/>
      <c r="M146" s="175"/>
    </row>
    <row r="147" spans="4:13" x14ac:dyDescent="0.25">
      <c r="D147" s="175"/>
      <c r="E147" s="175"/>
      <c r="F147" s="175"/>
      <c r="G147" s="175"/>
      <c r="J147" s="175"/>
      <c r="K147" s="175"/>
      <c r="L147" s="175"/>
      <c r="M147" s="175"/>
    </row>
    <row r="148" spans="4:13" x14ac:dyDescent="0.25">
      <c r="D148" s="175"/>
      <c r="E148" s="175"/>
      <c r="F148" s="175"/>
      <c r="G148" s="175"/>
      <c r="J148" s="175"/>
      <c r="K148" s="175"/>
      <c r="L148" s="175"/>
      <c r="M148" s="175"/>
    </row>
    <row r="149" spans="4:13" x14ac:dyDescent="0.25">
      <c r="D149" s="175"/>
      <c r="E149" s="175"/>
      <c r="F149" s="175"/>
      <c r="G149" s="175"/>
      <c r="J149" s="175"/>
      <c r="K149" s="175"/>
      <c r="L149" s="175"/>
      <c r="M149" s="175"/>
    </row>
    <row r="150" spans="4:13" x14ac:dyDescent="0.25">
      <c r="D150" s="175"/>
      <c r="E150" s="175"/>
      <c r="F150" s="175"/>
      <c r="G150" s="175"/>
      <c r="J150" s="175"/>
      <c r="K150" s="175"/>
      <c r="L150" s="175"/>
      <c r="M150" s="175"/>
    </row>
    <row r="151" spans="4:13" x14ac:dyDescent="0.25">
      <c r="D151" s="175"/>
      <c r="E151" s="175"/>
      <c r="F151" s="175"/>
      <c r="G151" s="175"/>
      <c r="J151" s="175"/>
      <c r="K151" s="175"/>
      <c r="L151" s="175"/>
      <c r="M151" s="175"/>
    </row>
    <row r="152" spans="4:13" x14ac:dyDescent="0.25">
      <c r="D152" s="175"/>
      <c r="E152" s="175"/>
      <c r="F152" s="175"/>
      <c r="G152" s="175"/>
      <c r="J152" s="175"/>
      <c r="K152" s="175"/>
      <c r="L152" s="175"/>
      <c r="M152" s="175"/>
    </row>
    <row r="153" spans="4:13" x14ac:dyDescent="0.25">
      <c r="D153" s="175"/>
      <c r="E153" s="175"/>
      <c r="F153" s="175"/>
      <c r="G153" s="175"/>
      <c r="J153" s="175"/>
      <c r="K153" s="175"/>
      <c r="L153" s="175"/>
      <c r="M153" s="175"/>
    </row>
    <row r="154" spans="4:13" x14ac:dyDescent="0.25">
      <c r="D154" s="175"/>
      <c r="E154" s="175"/>
      <c r="F154" s="175"/>
      <c r="G154" s="175"/>
      <c r="J154" s="175"/>
      <c r="K154" s="175"/>
      <c r="L154" s="175"/>
      <c r="M154" s="175"/>
    </row>
    <row r="155" spans="4:13" x14ac:dyDescent="0.25">
      <c r="D155" s="175"/>
      <c r="E155" s="175"/>
      <c r="F155" s="175"/>
      <c r="G155" s="175"/>
      <c r="J155" s="175"/>
      <c r="K155" s="175"/>
      <c r="L155" s="175"/>
      <c r="M155" s="175"/>
    </row>
    <row r="156" spans="4:13" x14ac:dyDescent="0.25">
      <c r="D156" s="175"/>
      <c r="E156" s="175"/>
      <c r="F156" s="175"/>
      <c r="G156" s="175"/>
      <c r="J156" s="175"/>
      <c r="K156" s="175"/>
      <c r="L156" s="175"/>
      <c r="M156" s="175"/>
    </row>
    <row r="157" spans="4:13" x14ac:dyDescent="0.25">
      <c r="D157" s="175"/>
      <c r="E157" s="175"/>
      <c r="F157" s="175"/>
      <c r="G157" s="175"/>
      <c r="J157" s="175"/>
      <c r="K157" s="175"/>
      <c r="L157" s="175"/>
      <c r="M157" s="175"/>
    </row>
    <row r="158" spans="4:13" x14ac:dyDescent="0.25">
      <c r="D158" s="175"/>
      <c r="E158" s="175"/>
      <c r="F158" s="175"/>
      <c r="G158" s="175"/>
      <c r="J158" s="175"/>
      <c r="K158" s="175"/>
      <c r="L158" s="175"/>
      <c r="M158" s="175"/>
    </row>
    <row r="159" spans="4:13" x14ac:dyDescent="0.25">
      <c r="D159" s="175"/>
      <c r="E159" s="175"/>
      <c r="F159" s="175"/>
      <c r="G159" s="175"/>
      <c r="J159" s="175"/>
      <c r="K159" s="175"/>
      <c r="L159" s="175"/>
      <c r="M159" s="175"/>
    </row>
    <row r="160" spans="4:13" x14ac:dyDescent="0.25">
      <c r="D160" s="175"/>
      <c r="E160" s="175"/>
      <c r="F160" s="175"/>
      <c r="G160" s="175"/>
      <c r="J160" s="175"/>
      <c r="K160" s="175"/>
      <c r="L160" s="175"/>
      <c r="M160" s="175"/>
    </row>
    <row r="161" spans="4:13" x14ac:dyDescent="0.25">
      <c r="D161" s="175"/>
      <c r="E161" s="175"/>
      <c r="F161" s="175"/>
      <c r="G161" s="175"/>
      <c r="J161" s="175"/>
      <c r="K161" s="175"/>
      <c r="L161" s="175"/>
      <c r="M161" s="175"/>
    </row>
    <row r="162" spans="4:13" x14ac:dyDescent="0.25">
      <c r="D162" s="175"/>
      <c r="E162" s="175"/>
      <c r="F162" s="175"/>
      <c r="G162" s="175"/>
      <c r="J162" s="175"/>
      <c r="K162" s="175"/>
      <c r="L162" s="175"/>
      <c r="M162" s="175"/>
    </row>
    <row r="163" spans="4:13" x14ac:dyDescent="0.25">
      <c r="D163" s="175"/>
      <c r="E163" s="175"/>
      <c r="F163" s="175"/>
      <c r="G163" s="175"/>
      <c r="J163" s="175"/>
      <c r="K163" s="175"/>
      <c r="L163" s="175"/>
      <c r="M163" s="175"/>
    </row>
    <row r="164" spans="4:13" x14ac:dyDescent="0.25">
      <c r="D164" s="175"/>
      <c r="E164" s="175"/>
      <c r="F164" s="175"/>
      <c r="G164" s="175"/>
      <c r="J164" s="175"/>
      <c r="K164" s="175"/>
      <c r="L164" s="175"/>
      <c r="M164" s="175"/>
    </row>
    <row r="165" spans="4:13" x14ac:dyDescent="0.25">
      <c r="D165" s="175"/>
      <c r="E165" s="175"/>
      <c r="F165" s="175"/>
      <c r="G165" s="175"/>
      <c r="J165" s="175"/>
      <c r="K165" s="175"/>
      <c r="L165" s="175"/>
      <c r="M165" s="175"/>
    </row>
    <row r="166" spans="4:13" x14ac:dyDescent="0.25">
      <c r="D166" s="175"/>
      <c r="E166" s="175"/>
      <c r="F166" s="175"/>
      <c r="G166" s="175"/>
      <c r="J166" s="175"/>
      <c r="K166" s="175"/>
      <c r="L166" s="175"/>
      <c r="M166" s="175"/>
    </row>
    <row r="167" spans="4:13" x14ac:dyDescent="0.25">
      <c r="D167" s="175"/>
      <c r="E167" s="175"/>
      <c r="F167" s="175"/>
      <c r="G167" s="175"/>
      <c r="J167" s="175"/>
      <c r="K167" s="175"/>
      <c r="L167" s="175"/>
      <c r="M167" s="175"/>
    </row>
    <row r="168" spans="4:13" x14ac:dyDescent="0.25">
      <c r="D168" s="175"/>
      <c r="E168" s="175"/>
      <c r="F168" s="175"/>
      <c r="G168" s="175"/>
      <c r="J168" s="175"/>
      <c r="K168" s="175"/>
      <c r="L168" s="175"/>
      <c r="M168" s="175"/>
    </row>
    <row r="169" spans="4:13" x14ac:dyDescent="0.25">
      <c r="D169" s="175"/>
      <c r="E169" s="175"/>
      <c r="F169" s="175"/>
      <c r="G169" s="175"/>
      <c r="J169" s="175"/>
      <c r="K169" s="175"/>
      <c r="L169" s="175"/>
      <c r="M169" s="175"/>
    </row>
    <row r="170" spans="4:13" x14ac:dyDescent="0.25">
      <c r="D170" s="175"/>
      <c r="E170" s="175"/>
      <c r="F170" s="175"/>
      <c r="G170" s="175"/>
      <c r="J170" s="175"/>
      <c r="K170" s="175"/>
      <c r="L170" s="175"/>
      <c r="M170" s="175"/>
    </row>
    <row r="171" spans="4:13" x14ac:dyDescent="0.25">
      <c r="D171" s="175"/>
      <c r="E171" s="175"/>
      <c r="F171" s="175"/>
      <c r="G171" s="175"/>
      <c r="J171" s="175"/>
      <c r="K171" s="175"/>
      <c r="L171" s="175"/>
      <c r="M171" s="175"/>
    </row>
    <row r="172" spans="4:13" x14ac:dyDescent="0.25">
      <c r="D172" s="175"/>
      <c r="E172" s="175"/>
      <c r="F172" s="175"/>
      <c r="G172" s="175"/>
      <c r="J172" s="175"/>
      <c r="K172" s="175"/>
      <c r="L172" s="175"/>
      <c r="M172" s="175"/>
    </row>
    <row r="173" spans="4:13" x14ac:dyDescent="0.25">
      <c r="D173" s="175"/>
      <c r="E173" s="175"/>
      <c r="F173" s="175"/>
      <c r="G173" s="175"/>
      <c r="J173" s="175"/>
      <c r="K173" s="175"/>
      <c r="L173" s="175"/>
      <c r="M173" s="175"/>
    </row>
    <row r="174" spans="4:13" x14ac:dyDescent="0.25">
      <c r="D174" s="175"/>
      <c r="E174" s="175"/>
      <c r="F174" s="175"/>
      <c r="G174" s="175"/>
      <c r="J174" s="175"/>
      <c r="K174" s="175"/>
      <c r="L174" s="175"/>
      <c r="M174" s="175"/>
    </row>
    <row r="175" spans="4:13" x14ac:dyDescent="0.25">
      <c r="D175" s="175"/>
      <c r="E175" s="175"/>
      <c r="F175" s="175"/>
      <c r="G175" s="175"/>
      <c r="J175" s="175"/>
      <c r="K175" s="175"/>
      <c r="L175" s="175"/>
      <c r="M175" s="175"/>
    </row>
    <row r="176" spans="4:13" x14ac:dyDescent="0.25">
      <c r="D176" s="175"/>
      <c r="E176" s="175"/>
      <c r="F176" s="175"/>
      <c r="G176" s="175"/>
      <c r="J176" s="175"/>
      <c r="K176" s="175"/>
      <c r="L176" s="175"/>
      <c r="M176" s="175"/>
    </row>
    <row r="177" spans="4:13" x14ac:dyDescent="0.25">
      <c r="D177" s="175"/>
      <c r="E177" s="175"/>
      <c r="F177" s="175"/>
      <c r="G177" s="175"/>
      <c r="J177" s="175"/>
      <c r="K177" s="175"/>
      <c r="L177" s="175"/>
      <c r="M177" s="175"/>
    </row>
    <row r="178" spans="4:13" x14ac:dyDescent="0.25">
      <c r="D178" s="175"/>
      <c r="E178" s="175"/>
      <c r="F178" s="175"/>
      <c r="G178" s="175"/>
      <c r="J178" s="175"/>
      <c r="K178" s="175"/>
      <c r="L178" s="175"/>
      <c r="M178" s="175"/>
    </row>
    <row r="179" spans="4:13" x14ac:dyDescent="0.25">
      <c r="D179" s="175"/>
      <c r="E179" s="175"/>
      <c r="F179" s="175"/>
      <c r="G179" s="175"/>
      <c r="J179" s="175"/>
      <c r="K179" s="175"/>
      <c r="L179" s="175"/>
      <c r="M179" s="175"/>
    </row>
    <row r="180" spans="4:13" x14ac:dyDescent="0.25">
      <c r="D180" s="175"/>
      <c r="E180" s="175"/>
      <c r="F180" s="175"/>
      <c r="G180" s="175"/>
      <c r="J180" s="175"/>
      <c r="K180" s="175"/>
      <c r="L180" s="175"/>
      <c r="M180" s="175"/>
    </row>
    <row r="181" spans="4:13" x14ac:dyDescent="0.25">
      <c r="D181" s="175"/>
      <c r="E181" s="175"/>
      <c r="F181" s="175"/>
      <c r="G181" s="175"/>
      <c r="J181" s="175"/>
      <c r="K181" s="175"/>
      <c r="L181" s="175"/>
      <c r="M181" s="175"/>
    </row>
    <row r="182" spans="4:13" x14ac:dyDescent="0.25">
      <c r="D182" s="175"/>
      <c r="E182" s="175"/>
      <c r="F182" s="175"/>
      <c r="G182" s="175"/>
      <c r="J182" s="175"/>
      <c r="K182" s="175"/>
      <c r="L182" s="175"/>
      <c r="M182" s="175"/>
    </row>
    <row r="183" spans="4:13" x14ac:dyDescent="0.25">
      <c r="D183" s="175"/>
      <c r="E183" s="175"/>
      <c r="F183" s="175"/>
      <c r="G183" s="175"/>
      <c r="J183" s="175"/>
      <c r="K183" s="175"/>
      <c r="L183" s="175"/>
      <c r="M183" s="175"/>
    </row>
    <row r="184" spans="4:13" x14ac:dyDescent="0.25">
      <c r="D184" s="175"/>
      <c r="E184" s="175"/>
      <c r="F184" s="175"/>
      <c r="G184" s="175"/>
      <c r="J184" s="175"/>
      <c r="K184" s="175"/>
      <c r="L184" s="175"/>
      <c r="M184" s="175"/>
    </row>
    <row r="185" spans="4:13" x14ac:dyDescent="0.25">
      <c r="D185" s="175"/>
      <c r="E185" s="175"/>
      <c r="F185" s="175"/>
      <c r="G185" s="175"/>
      <c r="J185" s="175"/>
      <c r="K185" s="175"/>
      <c r="L185" s="175"/>
      <c r="M185" s="175"/>
    </row>
    <row r="186" spans="4:13" x14ac:dyDescent="0.25">
      <c r="D186" s="175"/>
      <c r="E186" s="175"/>
      <c r="F186" s="175"/>
      <c r="G186" s="175"/>
      <c r="J186" s="175"/>
      <c r="K186" s="175"/>
      <c r="L186" s="175"/>
      <c r="M186" s="175"/>
    </row>
    <row r="187" spans="4:13" x14ac:dyDescent="0.25">
      <c r="D187" s="175"/>
      <c r="E187" s="175"/>
      <c r="F187" s="175"/>
      <c r="G187" s="175"/>
      <c r="J187" s="175"/>
      <c r="K187" s="175"/>
      <c r="L187" s="175"/>
      <c r="M187" s="175"/>
    </row>
    <row r="188" spans="4:13" x14ac:dyDescent="0.25">
      <c r="D188" s="175"/>
      <c r="E188" s="175"/>
      <c r="F188" s="175"/>
      <c r="G188" s="175"/>
      <c r="J188" s="175"/>
      <c r="K188" s="175"/>
      <c r="L188" s="175"/>
      <c r="M188" s="175"/>
    </row>
    <row r="189" spans="4:13" x14ac:dyDescent="0.25">
      <c r="D189" s="175"/>
      <c r="E189" s="175"/>
      <c r="F189" s="175"/>
      <c r="G189" s="175"/>
      <c r="J189" s="175"/>
      <c r="K189" s="175"/>
      <c r="L189" s="175"/>
      <c r="M189" s="175"/>
    </row>
    <row r="190" spans="4:13" x14ac:dyDescent="0.25">
      <c r="D190" s="175"/>
      <c r="E190" s="175"/>
      <c r="F190" s="175"/>
      <c r="G190" s="175"/>
      <c r="J190" s="175"/>
      <c r="K190" s="175"/>
      <c r="L190" s="175"/>
      <c r="M190" s="175"/>
    </row>
    <row r="191" spans="4:13" x14ac:dyDescent="0.25">
      <c r="D191" s="175"/>
      <c r="E191" s="175"/>
      <c r="F191" s="175"/>
      <c r="G191" s="175"/>
      <c r="J191" s="175"/>
      <c r="K191" s="175"/>
      <c r="L191" s="175"/>
      <c r="M191" s="175"/>
    </row>
    <row r="192" spans="4:13" x14ac:dyDescent="0.25">
      <c r="D192" s="175"/>
      <c r="E192" s="175"/>
      <c r="F192" s="175"/>
      <c r="G192" s="175"/>
      <c r="J192" s="175"/>
      <c r="K192" s="175"/>
      <c r="L192" s="175"/>
      <c r="M192" s="175"/>
    </row>
    <row r="193" spans="4:13" x14ac:dyDescent="0.25">
      <c r="D193" s="175"/>
      <c r="E193" s="175"/>
      <c r="F193" s="175"/>
      <c r="G193" s="175"/>
      <c r="J193" s="175"/>
      <c r="K193" s="175"/>
      <c r="L193" s="175"/>
      <c r="M193" s="175"/>
    </row>
    <row r="194" spans="4:13" x14ac:dyDescent="0.25">
      <c r="D194" s="175"/>
      <c r="E194" s="175"/>
      <c r="F194" s="175"/>
      <c r="G194" s="175"/>
      <c r="J194" s="175"/>
      <c r="K194" s="175"/>
      <c r="L194" s="175"/>
      <c r="M194" s="175"/>
    </row>
    <row r="195" spans="4:13" x14ac:dyDescent="0.25">
      <c r="D195" s="175"/>
      <c r="E195" s="175"/>
      <c r="F195" s="175"/>
      <c r="G195" s="175"/>
      <c r="J195" s="175"/>
      <c r="K195" s="175"/>
      <c r="L195" s="175"/>
      <c r="M195" s="175"/>
    </row>
    <row r="196" spans="4:13" x14ac:dyDescent="0.25">
      <c r="D196" s="175"/>
      <c r="E196" s="175"/>
      <c r="F196" s="175"/>
      <c r="G196" s="175"/>
      <c r="J196" s="175"/>
      <c r="K196" s="175"/>
      <c r="L196" s="175"/>
      <c r="M196" s="175"/>
    </row>
    <row r="197" spans="4:13" x14ac:dyDescent="0.25">
      <c r="D197" s="175"/>
      <c r="E197" s="175"/>
      <c r="F197" s="175"/>
      <c r="G197" s="175"/>
      <c r="J197" s="175"/>
      <c r="K197" s="175"/>
      <c r="L197" s="175"/>
      <c r="M197" s="175"/>
    </row>
    <row r="198" spans="4:13" x14ac:dyDescent="0.25">
      <c r="D198" s="175"/>
      <c r="E198" s="175"/>
      <c r="F198" s="175"/>
      <c r="G198" s="175"/>
      <c r="J198" s="175"/>
      <c r="K198" s="175"/>
      <c r="L198" s="175"/>
      <c r="M198" s="175"/>
    </row>
    <row r="199" spans="4:13" x14ac:dyDescent="0.25">
      <c r="D199" s="175"/>
      <c r="E199" s="175"/>
      <c r="F199" s="175"/>
      <c r="G199" s="175"/>
      <c r="J199" s="175"/>
      <c r="K199" s="175"/>
      <c r="L199" s="175"/>
      <c r="M199" s="175"/>
    </row>
    <row r="200" spans="4:13" x14ac:dyDescent="0.25">
      <c r="D200" s="175"/>
      <c r="E200" s="175"/>
      <c r="F200" s="175"/>
      <c r="G200" s="175"/>
      <c r="J200" s="175"/>
      <c r="K200" s="175"/>
      <c r="L200" s="175"/>
      <c r="M200" s="175"/>
    </row>
    <row r="201" spans="4:13" x14ac:dyDescent="0.25">
      <c r="D201" s="175"/>
      <c r="E201" s="175"/>
      <c r="F201" s="175"/>
      <c r="G201" s="175"/>
      <c r="J201" s="175"/>
      <c r="K201" s="175"/>
      <c r="L201" s="175"/>
      <c r="M201" s="175"/>
    </row>
    <row r="202" spans="4:13" x14ac:dyDescent="0.25">
      <c r="D202" s="175"/>
      <c r="E202" s="175"/>
      <c r="F202" s="175"/>
      <c r="G202" s="175"/>
      <c r="J202" s="175"/>
      <c r="K202" s="175"/>
      <c r="L202" s="175"/>
      <c r="M202" s="175"/>
    </row>
    <row r="203" spans="4:13" x14ac:dyDescent="0.25">
      <c r="D203" s="175"/>
      <c r="E203" s="175"/>
      <c r="F203" s="175"/>
      <c r="G203" s="175"/>
      <c r="J203" s="175"/>
      <c r="K203" s="175"/>
      <c r="L203" s="175"/>
      <c r="M203" s="175"/>
    </row>
    <row r="204" spans="4:13" x14ac:dyDescent="0.25">
      <c r="D204" s="175"/>
      <c r="E204" s="175"/>
      <c r="F204" s="175"/>
      <c r="G204" s="175"/>
      <c r="J204" s="175"/>
      <c r="K204" s="175"/>
      <c r="L204" s="175"/>
      <c r="M204" s="175"/>
    </row>
    <row r="205" spans="4:13" x14ac:dyDescent="0.25">
      <c r="D205" s="175"/>
      <c r="E205" s="175"/>
      <c r="F205" s="175"/>
      <c r="G205" s="175"/>
      <c r="J205" s="175"/>
      <c r="K205" s="175"/>
      <c r="L205" s="175"/>
      <c r="M205" s="175"/>
    </row>
    <row r="206" spans="4:13" x14ac:dyDescent="0.25">
      <c r="D206" s="175"/>
      <c r="E206" s="175"/>
      <c r="F206" s="175"/>
      <c r="G206" s="175"/>
      <c r="J206" s="175"/>
      <c r="K206" s="175"/>
      <c r="L206" s="175"/>
      <c r="M206" s="175"/>
    </row>
    <row r="207" spans="4:13" x14ac:dyDescent="0.25">
      <c r="D207" s="175"/>
      <c r="E207" s="175"/>
      <c r="F207" s="175"/>
      <c r="G207" s="175"/>
      <c r="J207" s="175"/>
      <c r="K207" s="175"/>
      <c r="L207" s="175"/>
      <c r="M207" s="175"/>
    </row>
    <row r="208" spans="4:13" x14ac:dyDescent="0.25">
      <c r="D208" s="175"/>
      <c r="E208" s="175"/>
      <c r="F208" s="175"/>
      <c r="G208" s="175"/>
      <c r="J208" s="175"/>
      <c r="K208" s="175"/>
      <c r="L208" s="175"/>
      <c r="M208" s="175"/>
    </row>
    <row r="209" spans="4:13" x14ac:dyDescent="0.25">
      <c r="D209" s="175"/>
      <c r="E209" s="175"/>
      <c r="F209" s="175"/>
      <c r="G209" s="175"/>
      <c r="J209" s="175"/>
      <c r="K209" s="175"/>
      <c r="L209" s="175"/>
      <c r="M209" s="175"/>
    </row>
    <row r="210" spans="4:13" x14ac:dyDescent="0.25">
      <c r="D210" s="175"/>
      <c r="E210" s="175"/>
      <c r="F210" s="175"/>
      <c r="G210" s="175"/>
      <c r="J210" s="175"/>
      <c r="K210" s="175"/>
      <c r="L210" s="175"/>
      <c r="M210" s="175"/>
    </row>
    <row r="211" spans="4:13" x14ac:dyDescent="0.25">
      <c r="D211" s="175"/>
      <c r="E211" s="175"/>
      <c r="F211" s="175"/>
      <c r="G211" s="175"/>
      <c r="J211" s="175"/>
      <c r="K211" s="175"/>
      <c r="L211" s="175"/>
      <c r="M211" s="175"/>
    </row>
    <row r="212" spans="4:13" x14ac:dyDescent="0.25">
      <c r="D212" s="175"/>
      <c r="E212" s="175"/>
      <c r="F212" s="175"/>
      <c r="G212" s="175"/>
      <c r="J212" s="175"/>
      <c r="K212" s="175"/>
      <c r="L212" s="175"/>
      <c r="M212" s="175"/>
    </row>
    <row r="213" spans="4:13" x14ac:dyDescent="0.25">
      <c r="D213" s="175"/>
      <c r="E213" s="175"/>
      <c r="F213" s="175"/>
      <c r="G213" s="175"/>
      <c r="J213" s="175"/>
      <c r="K213" s="175"/>
      <c r="L213" s="175"/>
      <c r="M213" s="175"/>
    </row>
    <row r="214" spans="4:13" x14ac:dyDescent="0.25">
      <c r="D214" s="175"/>
      <c r="E214" s="175"/>
      <c r="F214" s="175"/>
      <c r="G214" s="175"/>
      <c r="J214" s="175"/>
      <c r="K214" s="175"/>
      <c r="L214" s="175"/>
      <c r="M214" s="175"/>
    </row>
    <row r="215" spans="4:13" x14ac:dyDescent="0.25">
      <c r="D215" s="175"/>
      <c r="E215" s="175"/>
      <c r="F215" s="175"/>
      <c r="G215" s="175"/>
      <c r="J215" s="175"/>
      <c r="K215" s="175"/>
      <c r="L215" s="175"/>
      <c r="M215" s="175"/>
    </row>
    <row r="216" spans="4:13" x14ac:dyDescent="0.25">
      <c r="D216" s="175"/>
      <c r="E216" s="175"/>
      <c r="F216" s="175"/>
      <c r="G216" s="175"/>
      <c r="J216" s="175"/>
      <c r="K216" s="175"/>
      <c r="L216" s="175"/>
      <c r="M216" s="175"/>
    </row>
    <row r="217" spans="4:13" x14ac:dyDescent="0.25">
      <c r="D217" s="175"/>
      <c r="E217" s="175"/>
      <c r="F217" s="175"/>
      <c r="G217" s="175"/>
      <c r="J217" s="175"/>
      <c r="K217" s="175"/>
      <c r="L217" s="175"/>
      <c r="M217" s="175"/>
    </row>
    <row r="218" spans="4:13" x14ac:dyDescent="0.25">
      <c r="D218" s="175"/>
      <c r="E218" s="175"/>
      <c r="F218" s="175"/>
      <c r="G218" s="175"/>
      <c r="J218" s="175"/>
      <c r="K218" s="175"/>
      <c r="L218" s="175"/>
      <c r="M218" s="175"/>
    </row>
    <row r="219" spans="4:13" x14ac:dyDescent="0.25">
      <c r="D219" s="175"/>
      <c r="E219" s="175"/>
      <c r="F219" s="175"/>
      <c r="G219" s="175"/>
      <c r="J219" s="175"/>
      <c r="K219" s="175"/>
      <c r="L219" s="175"/>
      <c r="M219" s="175"/>
    </row>
    <row r="220" spans="4:13" x14ac:dyDescent="0.25">
      <c r="D220" s="175"/>
      <c r="E220" s="175"/>
      <c r="F220" s="175"/>
      <c r="G220" s="175"/>
      <c r="J220" s="175"/>
      <c r="K220" s="175"/>
      <c r="L220" s="175"/>
      <c r="M220" s="175"/>
    </row>
    <row r="221" spans="4:13" x14ac:dyDescent="0.25">
      <c r="D221" s="175"/>
      <c r="E221" s="175"/>
      <c r="F221" s="175"/>
      <c r="G221" s="175"/>
      <c r="J221" s="175"/>
      <c r="K221" s="175"/>
      <c r="L221" s="175"/>
      <c r="M221" s="175"/>
    </row>
    <row r="222" spans="4:13" x14ac:dyDescent="0.25">
      <c r="D222" s="175"/>
      <c r="E222" s="175"/>
      <c r="F222" s="175"/>
      <c r="G222" s="175"/>
      <c r="J222" s="175"/>
      <c r="K222" s="175"/>
      <c r="L222" s="175"/>
      <c r="M222" s="175"/>
    </row>
    <row r="223" spans="4:13" x14ac:dyDescent="0.25">
      <c r="D223" s="175"/>
      <c r="E223" s="175"/>
      <c r="F223" s="175"/>
      <c r="G223" s="175"/>
      <c r="J223" s="175"/>
      <c r="K223" s="175"/>
      <c r="L223" s="175"/>
      <c r="M223" s="175"/>
    </row>
    <row r="224" spans="4:13" x14ac:dyDescent="0.25">
      <c r="D224" s="175"/>
      <c r="E224" s="175"/>
      <c r="F224" s="175"/>
      <c r="G224" s="175"/>
      <c r="J224" s="175"/>
      <c r="K224" s="175"/>
      <c r="L224" s="175"/>
      <c r="M224" s="175"/>
    </row>
    <row r="225" spans="4:13" x14ac:dyDescent="0.25">
      <c r="D225" s="175"/>
      <c r="E225" s="175"/>
      <c r="F225" s="175"/>
      <c r="G225" s="175"/>
      <c r="J225" s="175"/>
      <c r="K225" s="175"/>
      <c r="L225" s="175"/>
      <c r="M225" s="175"/>
    </row>
    <row r="226" spans="4:13" x14ac:dyDescent="0.25">
      <c r="D226" s="175"/>
      <c r="E226" s="175"/>
      <c r="F226" s="175"/>
      <c r="G226" s="175"/>
      <c r="J226" s="175"/>
      <c r="K226" s="175"/>
      <c r="L226" s="175"/>
      <c r="M226" s="175"/>
    </row>
    <row r="227" spans="4:13" x14ac:dyDescent="0.25">
      <c r="D227" s="175"/>
      <c r="E227" s="175"/>
      <c r="F227" s="175"/>
      <c r="G227" s="175"/>
      <c r="J227" s="175"/>
      <c r="K227" s="175"/>
      <c r="L227" s="175"/>
      <c r="M227" s="175"/>
    </row>
    <row r="228" spans="4:13" x14ac:dyDescent="0.25">
      <c r="D228" s="175"/>
      <c r="E228" s="175"/>
      <c r="F228" s="175"/>
      <c r="G228" s="175"/>
      <c r="J228" s="175"/>
      <c r="K228" s="175"/>
      <c r="L228" s="175"/>
      <c r="M228" s="175"/>
    </row>
    <row r="229" spans="4:13" x14ac:dyDescent="0.25">
      <c r="D229" s="175"/>
      <c r="E229" s="175"/>
      <c r="F229" s="175"/>
      <c r="G229" s="175"/>
      <c r="J229" s="175"/>
      <c r="K229" s="175"/>
      <c r="L229" s="175"/>
      <c r="M229" s="175"/>
    </row>
    <row r="230" spans="4:13" x14ac:dyDescent="0.25">
      <c r="D230" s="175"/>
      <c r="E230" s="175"/>
      <c r="F230" s="175"/>
      <c r="G230" s="175"/>
      <c r="J230" s="175"/>
      <c r="K230" s="175"/>
      <c r="L230" s="175"/>
      <c r="M230" s="175"/>
    </row>
    <row r="231" spans="4:13" x14ac:dyDescent="0.25">
      <c r="D231" s="175"/>
      <c r="E231" s="175"/>
      <c r="F231" s="175"/>
      <c r="G231" s="175"/>
      <c r="J231" s="175"/>
      <c r="K231" s="175"/>
      <c r="L231" s="175"/>
      <c r="M231" s="175"/>
    </row>
    <row r="232" spans="4:13" x14ac:dyDescent="0.25">
      <c r="D232" s="175"/>
      <c r="E232" s="175"/>
      <c r="F232" s="175"/>
      <c r="G232" s="175"/>
      <c r="J232" s="175"/>
      <c r="K232" s="175"/>
      <c r="L232" s="175"/>
      <c r="M232" s="175"/>
    </row>
    <row r="233" spans="4:13" x14ac:dyDescent="0.25">
      <c r="D233" s="175"/>
      <c r="E233" s="175"/>
      <c r="F233" s="175"/>
      <c r="G233" s="175"/>
      <c r="J233" s="175"/>
      <c r="K233" s="175"/>
      <c r="L233" s="175"/>
      <c r="M233" s="175"/>
    </row>
    <row r="234" spans="4:13" x14ac:dyDescent="0.25">
      <c r="D234" s="175"/>
      <c r="E234" s="175"/>
      <c r="F234" s="175"/>
      <c r="G234" s="175"/>
      <c r="J234" s="175"/>
      <c r="K234" s="175"/>
      <c r="L234" s="175"/>
      <c r="M234" s="175"/>
    </row>
    <row r="235" spans="4:13" x14ac:dyDescent="0.25">
      <c r="D235" s="175"/>
      <c r="E235" s="175"/>
      <c r="F235" s="175"/>
      <c r="G235" s="175"/>
      <c r="J235" s="175"/>
      <c r="K235" s="175"/>
      <c r="L235" s="175"/>
      <c r="M235" s="175"/>
    </row>
    <row r="236" spans="4:13" x14ac:dyDescent="0.25">
      <c r="D236" s="175"/>
      <c r="E236" s="175"/>
      <c r="F236" s="175"/>
      <c r="G236" s="175"/>
      <c r="J236" s="175"/>
      <c r="K236" s="175"/>
      <c r="L236" s="175"/>
      <c r="M236" s="175"/>
    </row>
    <row r="237" spans="4:13" x14ac:dyDescent="0.25">
      <c r="D237" s="175"/>
      <c r="E237" s="175"/>
      <c r="F237" s="175"/>
      <c r="G237" s="175"/>
      <c r="J237" s="175"/>
      <c r="K237" s="175"/>
      <c r="L237" s="175"/>
      <c r="M237" s="175"/>
    </row>
    <row r="238" spans="4:13" x14ac:dyDescent="0.25">
      <c r="D238" s="175"/>
      <c r="E238" s="175"/>
      <c r="F238" s="175"/>
      <c r="G238" s="175"/>
      <c r="J238" s="175"/>
      <c r="K238" s="175"/>
      <c r="L238" s="175"/>
      <c r="M238" s="175"/>
    </row>
    <row r="239" spans="4:13" x14ac:dyDescent="0.25">
      <c r="D239" s="175"/>
      <c r="E239" s="175"/>
      <c r="F239" s="175"/>
      <c r="G239" s="175"/>
      <c r="J239" s="175"/>
      <c r="K239" s="175"/>
      <c r="L239" s="175"/>
      <c r="M239" s="175"/>
    </row>
    <row r="240" spans="4:13" x14ac:dyDescent="0.25">
      <c r="D240" s="175"/>
      <c r="E240" s="175"/>
      <c r="F240" s="175"/>
      <c r="G240" s="175"/>
      <c r="J240" s="175"/>
      <c r="K240" s="175"/>
      <c r="L240" s="175"/>
      <c r="M240" s="175"/>
    </row>
    <row r="241" spans="4:13" x14ac:dyDescent="0.25">
      <c r="D241" s="175"/>
      <c r="E241" s="175"/>
      <c r="F241" s="175"/>
      <c r="G241" s="175"/>
      <c r="J241" s="175"/>
      <c r="K241" s="175"/>
      <c r="L241" s="175"/>
      <c r="M241" s="175"/>
    </row>
    <row r="242" spans="4:13" x14ac:dyDescent="0.25">
      <c r="D242" s="175"/>
      <c r="E242" s="175"/>
      <c r="F242" s="175"/>
      <c r="G242" s="175"/>
      <c r="J242" s="175"/>
      <c r="K242" s="175"/>
      <c r="L242" s="175"/>
      <c r="M242" s="175"/>
    </row>
    <row r="243" spans="4:13" x14ac:dyDescent="0.25">
      <c r="D243" s="175"/>
      <c r="E243" s="175"/>
      <c r="F243" s="175"/>
      <c r="G243" s="175"/>
      <c r="J243" s="175"/>
      <c r="K243" s="175"/>
      <c r="L243" s="175"/>
      <c r="M243" s="175"/>
    </row>
    <row r="244" spans="4:13" x14ac:dyDescent="0.25">
      <c r="D244" s="175"/>
      <c r="E244" s="175"/>
      <c r="F244" s="175"/>
      <c r="G244" s="175"/>
      <c r="J244" s="175"/>
      <c r="K244" s="175"/>
      <c r="L244" s="175"/>
      <c r="M244" s="175"/>
    </row>
    <row r="245" spans="4:13" x14ac:dyDescent="0.25">
      <c r="D245" s="175"/>
      <c r="E245" s="175"/>
      <c r="F245" s="175"/>
      <c r="G245" s="175"/>
      <c r="J245" s="175"/>
      <c r="K245" s="175"/>
      <c r="L245" s="175"/>
      <c r="M245" s="175"/>
    </row>
    <row r="246" spans="4:13" x14ac:dyDescent="0.25">
      <c r="D246" s="175"/>
      <c r="E246" s="175"/>
      <c r="F246" s="175"/>
      <c r="G246" s="175"/>
      <c r="J246" s="175"/>
      <c r="K246" s="175"/>
      <c r="L246" s="175"/>
      <c r="M246" s="175"/>
    </row>
    <row r="247" spans="4:13" x14ac:dyDescent="0.25">
      <c r="D247" s="175"/>
      <c r="E247" s="175"/>
      <c r="F247" s="175"/>
      <c r="G247" s="175"/>
      <c r="J247" s="175"/>
      <c r="K247" s="175"/>
      <c r="L247" s="175"/>
      <c r="M247" s="175"/>
    </row>
    <row r="248" spans="4:13" x14ac:dyDescent="0.25">
      <c r="D248" s="175"/>
      <c r="E248" s="175"/>
      <c r="F248" s="175"/>
      <c r="G248" s="175"/>
      <c r="J248" s="175"/>
      <c r="K248" s="175"/>
      <c r="L248" s="175"/>
      <c r="M248" s="175"/>
    </row>
    <row r="249" spans="4:13" x14ac:dyDescent="0.25">
      <c r="D249" s="175"/>
      <c r="E249" s="175"/>
      <c r="F249" s="175"/>
      <c r="G249" s="175"/>
      <c r="J249" s="175"/>
      <c r="K249" s="175"/>
      <c r="L249" s="175"/>
      <c r="M249" s="175"/>
    </row>
    <row r="250" spans="4:13" x14ac:dyDescent="0.25">
      <c r="D250" s="175"/>
      <c r="E250" s="175"/>
      <c r="F250" s="175"/>
      <c r="G250" s="175"/>
      <c r="J250" s="175"/>
      <c r="K250" s="175"/>
      <c r="L250" s="175"/>
      <c r="M250" s="175"/>
    </row>
    <row r="251" spans="4:13" x14ac:dyDescent="0.25">
      <c r="D251" s="175"/>
      <c r="E251" s="175"/>
      <c r="F251" s="175"/>
      <c r="G251" s="175"/>
      <c r="J251" s="175"/>
      <c r="K251" s="175"/>
      <c r="L251" s="175"/>
      <c r="M251" s="175"/>
    </row>
    <row r="252" spans="4:13" x14ac:dyDescent="0.25">
      <c r="D252" s="175"/>
      <c r="E252" s="175"/>
      <c r="F252" s="175"/>
      <c r="G252" s="175"/>
      <c r="J252" s="175"/>
      <c r="K252" s="175"/>
      <c r="L252" s="175"/>
      <c r="M252" s="175"/>
    </row>
    <row r="253" spans="4:13" x14ac:dyDescent="0.25">
      <c r="D253" s="175"/>
      <c r="E253" s="175"/>
      <c r="F253" s="175"/>
      <c r="G253" s="175"/>
      <c r="J253" s="175"/>
      <c r="K253" s="175"/>
      <c r="L253" s="175"/>
      <c r="M253" s="175"/>
    </row>
    <row r="254" spans="4:13" x14ac:dyDescent="0.25">
      <c r="D254" s="175"/>
      <c r="E254" s="175"/>
      <c r="F254" s="175"/>
      <c r="G254" s="175"/>
      <c r="J254" s="175"/>
      <c r="K254" s="175"/>
      <c r="L254" s="175"/>
      <c r="M254" s="175"/>
    </row>
    <row r="255" spans="4:13" x14ac:dyDescent="0.25">
      <c r="D255" s="175"/>
      <c r="E255" s="175"/>
      <c r="F255" s="175"/>
      <c r="G255" s="175"/>
      <c r="J255" s="175"/>
      <c r="K255" s="175"/>
      <c r="L255" s="175"/>
      <c r="M255" s="175"/>
    </row>
    <row r="256" spans="4:13" x14ac:dyDescent="0.25">
      <c r="D256" s="175"/>
      <c r="E256" s="175"/>
      <c r="F256" s="175"/>
      <c r="G256" s="175"/>
      <c r="J256" s="175"/>
      <c r="K256" s="175"/>
      <c r="L256" s="175"/>
      <c r="M256" s="175"/>
    </row>
    <row r="257" spans="4:13" x14ac:dyDescent="0.25">
      <c r="D257" s="175"/>
      <c r="E257" s="175"/>
      <c r="F257" s="175"/>
      <c r="G257" s="175"/>
      <c r="J257" s="175"/>
      <c r="K257" s="175"/>
      <c r="L257" s="175"/>
      <c r="M257" s="175"/>
    </row>
    <row r="258" spans="4:13" x14ac:dyDescent="0.25">
      <c r="D258" s="175"/>
      <c r="E258" s="175"/>
      <c r="F258" s="175"/>
      <c r="G258" s="175"/>
      <c r="J258" s="175"/>
      <c r="K258" s="175"/>
      <c r="L258" s="175"/>
      <c r="M258" s="175"/>
    </row>
    <row r="259" spans="4:13" x14ac:dyDescent="0.25">
      <c r="D259" s="175"/>
      <c r="E259" s="175"/>
      <c r="F259" s="175"/>
      <c r="G259" s="175"/>
      <c r="J259" s="175"/>
      <c r="K259" s="175"/>
      <c r="L259" s="175"/>
      <c r="M259" s="175"/>
    </row>
    <row r="260" spans="4:13" x14ac:dyDescent="0.25">
      <c r="D260" s="175"/>
      <c r="E260" s="175"/>
      <c r="F260" s="175"/>
      <c r="G260" s="175"/>
      <c r="J260" s="175"/>
      <c r="K260" s="175"/>
      <c r="L260" s="175"/>
      <c r="M260" s="175"/>
    </row>
    <row r="261" spans="4:13" x14ac:dyDescent="0.25">
      <c r="D261" s="175"/>
      <c r="E261" s="175"/>
      <c r="F261" s="175"/>
      <c r="G261" s="175"/>
      <c r="J261" s="175"/>
      <c r="K261" s="175"/>
      <c r="L261" s="175"/>
      <c r="M261" s="175"/>
    </row>
    <row r="262" spans="4:13" x14ac:dyDescent="0.25">
      <c r="D262" s="175"/>
      <c r="E262" s="175"/>
      <c r="F262" s="175"/>
      <c r="G262" s="175"/>
      <c r="J262" s="175"/>
      <c r="K262" s="175"/>
      <c r="L262" s="175"/>
      <c r="M262" s="175"/>
    </row>
    <row r="263" spans="4:13" x14ac:dyDescent="0.25">
      <c r="D263" s="175"/>
      <c r="E263" s="175"/>
      <c r="F263" s="175"/>
      <c r="G263" s="175"/>
      <c r="J263" s="175"/>
      <c r="K263" s="175"/>
      <c r="L263" s="175"/>
      <c r="M263" s="175"/>
    </row>
    <row r="264" spans="4:13" x14ac:dyDescent="0.25">
      <c r="D264" s="175"/>
      <c r="E264" s="175"/>
      <c r="F264" s="175"/>
      <c r="G264" s="175"/>
      <c r="J264" s="175"/>
      <c r="K264" s="175"/>
      <c r="L264" s="175"/>
      <c r="M264" s="175"/>
    </row>
    <row r="265" spans="4:13" x14ac:dyDescent="0.25">
      <c r="D265" s="175"/>
      <c r="E265" s="175"/>
      <c r="F265" s="175"/>
      <c r="G265" s="175"/>
      <c r="J265" s="175"/>
      <c r="K265" s="175"/>
      <c r="L265" s="175"/>
      <c r="M265" s="175"/>
    </row>
    <row r="266" spans="4:13" x14ac:dyDescent="0.25">
      <c r="D266" s="175"/>
      <c r="E266" s="175"/>
      <c r="F266" s="175"/>
      <c r="G266" s="175"/>
      <c r="J266" s="175"/>
      <c r="K266" s="175"/>
      <c r="L266" s="175"/>
      <c r="M266" s="175"/>
    </row>
    <row r="267" spans="4:13" x14ac:dyDescent="0.25">
      <c r="D267" s="175"/>
      <c r="E267" s="175"/>
      <c r="F267" s="175"/>
      <c r="G267" s="175"/>
      <c r="J267" s="175"/>
      <c r="K267" s="175"/>
      <c r="L267" s="175"/>
      <c r="M267" s="175"/>
    </row>
    <row r="268" spans="4:13" x14ac:dyDescent="0.25">
      <c r="D268" s="175"/>
      <c r="E268" s="175"/>
      <c r="F268" s="175"/>
      <c r="G268" s="175"/>
      <c r="J268" s="175"/>
      <c r="K268" s="175"/>
      <c r="L268" s="175"/>
      <c r="M268" s="175"/>
    </row>
    <row r="269" spans="4:13" x14ac:dyDescent="0.25">
      <c r="D269" s="175"/>
      <c r="E269" s="175"/>
      <c r="F269" s="175"/>
      <c r="G269" s="175"/>
      <c r="J269" s="175"/>
      <c r="K269" s="175"/>
      <c r="L269" s="175"/>
      <c r="M269" s="175"/>
    </row>
    <row r="270" spans="4:13" x14ac:dyDescent="0.25">
      <c r="D270" s="175"/>
      <c r="E270" s="175"/>
      <c r="F270" s="175"/>
      <c r="G270" s="175"/>
      <c r="J270" s="175"/>
      <c r="K270" s="175"/>
      <c r="L270" s="175"/>
      <c r="M270" s="175"/>
    </row>
    <row r="271" spans="4:13" x14ac:dyDescent="0.25">
      <c r="D271" s="175"/>
      <c r="E271" s="175"/>
      <c r="F271" s="175"/>
      <c r="G271" s="175"/>
      <c r="J271" s="175"/>
      <c r="K271" s="175"/>
      <c r="L271" s="175"/>
      <c r="M271" s="175"/>
    </row>
    <row r="272" spans="4:13" x14ac:dyDescent="0.25">
      <c r="D272" s="175"/>
      <c r="E272" s="175"/>
      <c r="F272" s="175"/>
      <c r="G272" s="175"/>
      <c r="J272" s="175"/>
      <c r="K272" s="175"/>
      <c r="L272" s="175"/>
      <c r="M272" s="175"/>
    </row>
    <row r="273" spans="4:13" x14ac:dyDescent="0.25">
      <c r="D273" s="175"/>
      <c r="E273" s="175"/>
      <c r="F273" s="175"/>
      <c r="G273" s="175"/>
      <c r="J273" s="175"/>
      <c r="K273" s="175"/>
      <c r="L273" s="175"/>
      <c r="M273" s="175"/>
    </row>
    <row r="274" spans="4:13" x14ac:dyDescent="0.25">
      <c r="D274" s="175"/>
      <c r="E274" s="175"/>
      <c r="F274" s="175"/>
      <c r="G274" s="175"/>
      <c r="J274" s="175"/>
      <c r="K274" s="175"/>
      <c r="L274" s="175"/>
      <c r="M274" s="175"/>
    </row>
    <row r="275" spans="4:13" x14ac:dyDescent="0.25">
      <c r="D275" s="175"/>
      <c r="E275" s="175"/>
      <c r="F275" s="175"/>
      <c r="G275" s="175"/>
      <c r="J275" s="175"/>
      <c r="K275" s="175"/>
      <c r="L275" s="175"/>
      <c r="M275" s="175"/>
    </row>
    <row r="276" spans="4:13" x14ac:dyDescent="0.25">
      <c r="D276" s="175"/>
      <c r="E276" s="175"/>
      <c r="F276" s="175"/>
      <c r="G276" s="175"/>
      <c r="J276" s="175"/>
      <c r="K276" s="175"/>
      <c r="L276" s="175"/>
      <c r="M276" s="175"/>
    </row>
    <row r="277" spans="4:13" x14ac:dyDescent="0.25">
      <c r="D277" s="175"/>
      <c r="E277" s="175"/>
      <c r="F277" s="175"/>
      <c r="G277" s="175"/>
      <c r="J277" s="175"/>
      <c r="K277" s="175"/>
      <c r="L277" s="175"/>
      <c r="M277" s="175"/>
    </row>
    <row r="278" spans="4:13" x14ac:dyDescent="0.25">
      <c r="D278" s="175"/>
      <c r="E278" s="175"/>
      <c r="F278" s="175"/>
      <c r="G278" s="175"/>
    </row>
    <row r="279" spans="4:13" x14ac:dyDescent="0.25">
      <c r="D279" s="175"/>
      <c r="E279" s="175"/>
      <c r="F279" s="175"/>
      <c r="G279" s="175"/>
    </row>
    <row r="280" spans="4:13" x14ac:dyDescent="0.25">
      <c r="D280" s="175"/>
      <c r="E280" s="175"/>
      <c r="F280" s="175"/>
      <c r="G280" s="175"/>
    </row>
    <row r="281" spans="4:13" x14ac:dyDescent="0.25">
      <c r="D281" s="175"/>
      <c r="E281" s="175"/>
      <c r="F281" s="175"/>
      <c r="G281" s="175"/>
    </row>
  </sheetData>
  <mergeCells count="571">
    <mergeCell ref="B61:B62"/>
    <mergeCell ref="C55:C60"/>
    <mergeCell ref="C61:C62"/>
    <mergeCell ref="B5:B6"/>
    <mergeCell ref="B7:B15"/>
    <mergeCell ref="B16:B23"/>
    <mergeCell ref="B24:B39"/>
    <mergeCell ref="B40:B45"/>
    <mergeCell ref="B46:B48"/>
    <mergeCell ref="B49:B54"/>
    <mergeCell ref="B55:B60"/>
    <mergeCell ref="D54:G54"/>
    <mergeCell ref="J53:M53"/>
    <mergeCell ref="J54:M54"/>
    <mergeCell ref="C7:C15"/>
    <mergeCell ref="C16:C23"/>
    <mergeCell ref="C5:C6"/>
    <mergeCell ref="C24:C39"/>
    <mergeCell ref="C40:C45"/>
    <mergeCell ref="C46:C48"/>
    <mergeCell ref="C49:C54"/>
    <mergeCell ref="J33:M33"/>
    <mergeCell ref="J30:M30"/>
    <mergeCell ref="J36:M36"/>
    <mergeCell ref="D21:G21"/>
    <mergeCell ref="J21:M21"/>
    <mergeCell ref="D53:G53"/>
    <mergeCell ref="D20:G20"/>
    <mergeCell ref="J20:M20"/>
    <mergeCell ref="D28:G28"/>
    <mergeCell ref="D31:G31"/>
    <mergeCell ref="D37:G37"/>
    <mergeCell ref="J28:M28"/>
    <mergeCell ref="J31:M31"/>
    <mergeCell ref="J37:M37"/>
    <mergeCell ref="D33:G33"/>
    <mergeCell ref="J276:M276"/>
    <mergeCell ref="J277:M277"/>
    <mergeCell ref="D30:G30"/>
    <mergeCell ref="D29:G29"/>
    <mergeCell ref="J29:M29"/>
    <mergeCell ref="D35:G35"/>
    <mergeCell ref="D36:G36"/>
    <mergeCell ref="J270:M270"/>
    <mergeCell ref="J271:M271"/>
    <mergeCell ref="J272:M272"/>
    <mergeCell ref="J273:M273"/>
    <mergeCell ref="J274:M274"/>
    <mergeCell ref="J275:M275"/>
    <mergeCell ref="J264:M264"/>
    <mergeCell ref="J265:M265"/>
    <mergeCell ref="J266:M266"/>
    <mergeCell ref="J267:M267"/>
    <mergeCell ref="J268:M268"/>
    <mergeCell ref="J269:M269"/>
    <mergeCell ref="J258:M258"/>
    <mergeCell ref="J259:M259"/>
    <mergeCell ref="J260:M260"/>
    <mergeCell ref="J261:M261"/>
    <mergeCell ref="J262:M262"/>
    <mergeCell ref="J263:M263"/>
    <mergeCell ref="J252:M252"/>
    <mergeCell ref="J253:M253"/>
    <mergeCell ref="J254:M254"/>
    <mergeCell ref="J255:M255"/>
    <mergeCell ref="J256:M256"/>
    <mergeCell ref="J257:M257"/>
    <mergeCell ref="J246:M246"/>
    <mergeCell ref="J247:M247"/>
    <mergeCell ref="J248:M248"/>
    <mergeCell ref="J249:M249"/>
    <mergeCell ref="J250:M250"/>
    <mergeCell ref="J251:M251"/>
    <mergeCell ref="J240:M240"/>
    <mergeCell ref="J241:M241"/>
    <mergeCell ref="J242:M242"/>
    <mergeCell ref="J243:M243"/>
    <mergeCell ref="J244:M244"/>
    <mergeCell ref="J245:M245"/>
    <mergeCell ref="J234:M234"/>
    <mergeCell ref="J235:M235"/>
    <mergeCell ref="J236:M236"/>
    <mergeCell ref="J237:M237"/>
    <mergeCell ref="J238:M238"/>
    <mergeCell ref="J239:M239"/>
    <mergeCell ref="J228:M228"/>
    <mergeCell ref="J229:M229"/>
    <mergeCell ref="J230:M230"/>
    <mergeCell ref="J231:M231"/>
    <mergeCell ref="J232:M232"/>
    <mergeCell ref="J233:M233"/>
    <mergeCell ref="J222:M222"/>
    <mergeCell ref="J223:M223"/>
    <mergeCell ref="J224:M224"/>
    <mergeCell ref="J225:M225"/>
    <mergeCell ref="J226:M226"/>
    <mergeCell ref="J227:M227"/>
    <mergeCell ref="J216:M216"/>
    <mergeCell ref="J217:M217"/>
    <mergeCell ref="J218:M218"/>
    <mergeCell ref="J219:M219"/>
    <mergeCell ref="J220:M220"/>
    <mergeCell ref="J221:M221"/>
    <mergeCell ref="J210:M210"/>
    <mergeCell ref="J211:M211"/>
    <mergeCell ref="J212:M212"/>
    <mergeCell ref="J213:M213"/>
    <mergeCell ref="J214:M214"/>
    <mergeCell ref="J215:M215"/>
    <mergeCell ref="J204:M204"/>
    <mergeCell ref="J205:M205"/>
    <mergeCell ref="J206:M206"/>
    <mergeCell ref="J207:M207"/>
    <mergeCell ref="J208:M208"/>
    <mergeCell ref="J209:M209"/>
    <mergeCell ref="J198:M198"/>
    <mergeCell ref="J199:M199"/>
    <mergeCell ref="J200:M200"/>
    <mergeCell ref="J201:M201"/>
    <mergeCell ref="J202:M202"/>
    <mergeCell ref="J203:M203"/>
    <mergeCell ref="J192:M192"/>
    <mergeCell ref="J193:M193"/>
    <mergeCell ref="J194:M194"/>
    <mergeCell ref="J195:M195"/>
    <mergeCell ref="J196:M196"/>
    <mergeCell ref="J197:M197"/>
    <mergeCell ref="J186:M186"/>
    <mergeCell ref="J187:M187"/>
    <mergeCell ref="J188:M188"/>
    <mergeCell ref="J189:M189"/>
    <mergeCell ref="J190:M190"/>
    <mergeCell ref="J191:M191"/>
    <mergeCell ref="J180:M180"/>
    <mergeCell ref="J181:M181"/>
    <mergeCell ref="J182:M182"/>
    <mergeCell ref="J183:M183"/>
    <mergeCell ref="J184:M184"/>
    <mergeCell ref="J185:M185"/>
    <mergeCell ref="J174:M174"/>
    <mergeCell ref="J175:M175"/>
    <mergeCell ref="J176:M176"/>
    <mergeCell ref="J177:M177"/>
    <mergeCell ref="J178:M178"/>
    <mergeCell ref="J179:M179"/>
    <mergeCell ref="J168:M168"/>
    <mergeCell ref="J169:M169"/>
    <mergeCell ref="J170:M170"/>
    <mergeCell ref="J171:M171"/>
    <mergeCell ref="J172:M172"/>
    <mergeCell ref="J173:M173"/>
    <mergeCell ref="J162:M162"/>
    <mergeCell ref="J163:M163"/>
    <mergeCell ref="J164:M164"/>
    <mergeCell ref="J165:M165"/>
    <mergeCell ref="J166:M166"/>
    <mergeCell ref="J167:M167"/>
    <mergeCell ref="J156:M156"/>
    <mergeCell ref="J157:M157"/>
    <mergeCell ref="J158:M158"/>
    <mergeCell ref="J159:M159"/>
    <mergeCell ref="J160:M160"/>
    <mergeCell ref="J161:M161"/>
    <mergeCell ref="J150:M150"/>
    <mergeCell ref="J151:M151"/>
    <mergeCell ref="J152:M152"/>
    <mergeCell ref="J153:M153"/>
    <mergeCell ref="J154:M154"/>
    <mergeCell ref="J155:M155"/>
    <mergeCell ref="J144:M144"/>
    <mergeCell ref="J145:M145"/>
    <mergeCell ref="J146:M146"/>
    <mergeCell ref="J147:M147"/>
    <mergeCell ref="J148:M148"/>
    <mergeCell ref="J149:M149"/>
    <mergeCell ref="J138:M138"/>
    <mergeCell ref="J139:M139"/>
    <mergeCell ref="J140:M140"/>
    <mergeCell ref="J141:M141"/>
    <mergeCell ref="J142:M142"/>
    <mergeCell ref="J143:M143"/>
    <mergeCell ref="J132:M132"/>
    <mergeCell ref="J133:M133"/>
    <mergeCell ref="J134:M134"/>
    <mergeCell ref="J135:M135"/>
    <mergeCell ref="J136:M136"/>
    <mergeCell ref="J137:M137"/>
    <mergeCell ref="J126:M126"/>
    <mergeCell ref="J127:M127"/>
    <mergeCell ref="J128:M128"/>
    <mergeCell ref="J129:M129"/>
    <mergeCell ref="J130:M130"/>
    <mergeCell ref="J131:M131"/>
    <mergeCell ref="J120:M120"/>
    <mergeCell ref="J121:M121"/>
    <mergeCell ref="J122:M122"/>
    <mergeCell ref="J123:M123"/>
    <mergeCell ref="J124:M124"/>
    <mergeCell ref="J125:M125"/>
    <mergeCell ref="J114:M114"/>
    <mergeCell ref="J115:M115"/>
    <mergeCell ref="J116:M116"/>
    <mergeCell ref="J117:M117"/>
    <mergeCell ref="J118:M118"/>
    <mergeCell ref="J119:M119"/>
    <mergeCell ref="J108:M108"/>
    <mergeCell ref="J109:M109"/>
    <mergeCell ref="J110:M110"/>
    <mergeCell ref="J111:M111"/>
    <mergeCell ref="J112:M112"/>
    <mergeCell ref="J113:M113"/>
    <mergeCell ref="J102:M102"/>
    <mergeCell ref="J103:M103"/>
    <mergeCell ref="J104:M104"/>
    <mergeCell ref="J105:M105"/>
    <mergeCell ref="J106:M106"/>
    <mergeCell ref="J107:M107"/>
    <mergeCell ref="J96:M96"/>
    <mergeCell ref="J97:M97"/>
    <mergeCell ref="J98:M98"/>
    <mergeCell ref="J99:M99"/>
    <mergeCell ref="J100:M100"/>
    <mergeCell ref="J101:M101"/>
    <mergeCell ref="J90:M90"/>
    <mergeCell ref="J91:M91"/>
    <mergeCell ref="J92:M92"/>
    <mergeCell ref="J93:M93"/>
    <mergeCell ref="J94:M94"/>
    <mergeCell ref="J95:M95"/>
    <mergeCell ref="J84:M84"/>
    <mergeCell ref="J85:M85"/>
    <mergeCell ref="J86:M86"/>
    <mergeCell ref="J87:M87"/>
    <mergeCell ref="J88:M88"/>
    <mergeCell ref="J89:M89"/>
    <mergeCell ref="J78:M78"/>
    <mergeCell ref="J79:M79"/>
    <mergeCell ref="J80:M80"/>
    <mergeCell ref="J81:M81"/>
    <mergeCell ref="J82:M82"/>
    <mergeCell ref="J83:M83"/>
    <mergeCell ref="J72:M72"/>
    <mergeCell ref="J73:M73"/>
    <mergeCell ref="J74:M74"/>
    <mergeCell ref="J75:M75"/>
    <mergeCell ref="J76:M76"/>
    <mergeCell ref="J77:M77"/>
    <mergeCell ref="J66:M66"/>
    <mergeCell ref="J67:M67"/>
    <mergeCell ref="J68:M68"/>
    <mergeCell ref="J69:M69"/>
    <mergeCell ref="J70:M70"/>
    <mergeCell ref="J71:M71"/>
    <mergeCell ref="J60:M60"/>
    <mergeCell ref="J61:M61"/>
    <mergeCell ref="J62:M62"/>
    <mergeCell ref="J63:M63"/>
    <mergeCell ref="J64:M64"/>
    <mergeCell ref="J65:M65"/>
    <mergeCell ref="J52:M52"/>
    <mergeCell ref="J55:M55"/>
    <mergeCell ref="J56:M56"/>
    <mergeCell ref="J57:M57"/>
    <mergeCell ref="J58:M58"/>
    <mergeCell ref="J59:M59"/>
    <mergeCell ref="J46:M46"/>
    <mergeCell ref="J47:M47"/>
    <mergeCell ref="J48:M48"/>
    <mergeCell ref="J49:M49"/>
    <mergeCell ref="J50:M50"/>
    <mergeCell ref="J51:M51"/>
    <mergeCell ref="J40:M40"/>
    <mergeCell ref="J41:M41"/>
    <mergeCell ref="J42:M42"/>
    <mergeCell ref="J43:M43"/>
    <mergeCell ref="J44:M44"/>
    <mergeCell ref="J45:M45"/>
    <mergeCell ref="J25:M25"/>
    <mergeCell ref="J26:M26"/>
    <mergeCell ref="J27:M27"/>
    <mergeCell ref="J32:M32"/>
    <mergeCell ref="J38:M38"/>
    <mergeCell ref="J39:M39"/>
    <mergeCell ref="J35:M35"/>
    <mergeCell ref="J34:M34"/>
    <mergeCell ref="J17:M17"/>
    <mergeCell ref="J18:M18"/>
    <mergeCell ref="J19:M19"/>
    <mergeCell ref="J22:M22"/>
    <mergeCell ref="J23:M23"/>
    <mergeCell ref="J24:M24"/>
    <mergeCell ref="J11:M11"/>
    <mergeCell ref="J12:M12"/>
    <mergeCell ref="J13:M13"/>
    <mergeCell ref="J14:M14"/>
    <mergeCell ref="J15:M15"/>
    <mergeCell ref="J16:M16"/>
    <mergeCell ref="D277:G277"/>
    <mergeCell ref="D278:G278"/>
    <mergeCell ref="D279:G279"/>
    <mergeCell ref="D280:G280"/>
    <mergeCell ref="D281:G281"/>
    <mergeCell ref="J6:M6"/>
    <mergeCell ref="J7:M7"/>
    <mergeCell ref="J8:M8"/>
    <mergeCell ref="J9:M9"/>
    <mergeCell ref="J10:M10"/>
    <mergeCell ref="D271:G271"/>
    <mergeCell ref="D272:G272"/>
    <mergeCell ref="D273:G273"/>
    <mergeCell ref="D274:G274"/>
    <mergeCell ref="D275:G275"/>
    <mergeCell ref="D276:G276"/>
    <mergeCell ref="D265:G265"/>
    <mergeCell ref="D266:G266"/>
    <mergeCell ref="D267:G267"/>
    <mergeCell ref="D268:G268"/>
    <mergeCell ref="D269:G269"/>
    <mergeCell ref="D270:G270"/>
    <mergeCell ref="D259:G259"/>
    <mergeCell ref="D260:G260"/>
    <mergeCell ref="D261:G261"/>
    <mergeCell ref="D262:G262"/>
    <mergeCell ref="D263:G263"/>
    <mergeCell ref="D264:G264"/>
    <mergeCell ref="D253:G253"/>
    <mergeCell ref="D254:G254"/>
    <mergeCell ref="D255:G255"/>
    <mergeCell ref="D256:G256"/>
    <mergeCell ref="D257:G257"/>
    <mergeCell ref="D258:G258"/>
    <mergeCell ref="D247:G247"/>
    <mergeCell ref="D248:G248"/>
    <mergeCell ref="D249:G249"/>
    <mergeCell ref="D250:G250"/>
    <mergeCell ref="D251:G251"/>
    <mergeCell ref="D252:G252"/>
    <mergeCell ref="D241:G241"/>
    <mergeCell ref="D242:G242"/>
    <mergeCell ref="D243:G243"/>
    <mergeCell ref="D244:G244"/>
    <mergeCell ref="D245:G245"/>
    <mergeCell ref="D246:G246"/>
    <mergeCell ref="D235:G235"/>
    <mergeCell ref="D236:G236"/>
    <mergeCell ref="D237:G237"/>
    <mergeCell ref="D238:G238"/>
    <mergeCell ref="D239:G239"/>
    <mergeCell ref="D240:G240"/>
    <mergeCell ref="D229:G229"/>
    <mergeCell ref="D230:G230"/>
    <mergeCell ref="D231:G231"/>
    <mergeCell ref="D232:G232"/>
    <mergeCell ref="D233:G233"/>
    <mergeCell ref="D234:G234"/>
    <mergeCell ref="D223:G223"/>
    <mergeCell ref="D224:G224"/>
    <mergeCell ref="D225:G225"/>
    <mergeCell ref="D226:G226"/>
    <mergeCell ref="D227:G227"/>
    <mergeCell ref="D228:G228"/>
    <mergeCell ref="D217:G217"/>
    <mergeCell ref="D218:G218"/>
    <mergeCell ref="D219:G219"/>
    <mergeCell ref="D220:G220"/>
    <mergeCell ref="D221:G221"/>
    <mergeCell ref="D222:G222"/>
    <mergeCell ref="D211:G211"/>
    <mergeCell ref="D212:G212"/>
    <mergeCell ref="D213:G213"/>
    <mergeCell ref="D214:G214"/>
    <mergeCell ref="D215:G215"/>
    <mergeCell ref="D216:G216"/>
    <mergeCell ref="D205:G205"/>
    <mergeCell ref="D206:G206"/>
    <mergeCell ref="D207:G207"/>
    <mergeCell ref="D208:G208"/>
    <mergeCell ref="D209:G209"/>
    <mergeCell ref="D210:G210"/>
    <mergeCell ref="D199:G199"/>
    <mergeCell ref="D200:G200"/>
    <mergeCell ref="D201:G201"/>
    <mergeCell ref="D202:G202"/>
    <mergeCell ref="D203:G203"/>
    <mergeCell ref="D204:G204"/>
    <mergeCell ref="D193:G193"/>
    <mergeCell ref="D194:G194"/>
    <mergeCell ref="D195:G195"/>
    <mergeCell ref="D196:G196"/>
    <mergeCell ref="D197:G197"/>
    <mergeCell ref="D198:G198"/>
    <mergeCell ref="D187:G187"/>
    <mergeCell ref="D188:G188"/>
    <mergeCell ref="D189:G189"/>
    <mergeCell ref="D190:G190"/>
    <mergeCell ref="D191:G191"/>
    <mergeCell ref="D192:G192"/>
    <mergeCell ref="D181:G181"/>
    <mergeCell ref="D182:G182"/>
    <mergeCell ref="D183:G183"/>
    <mergeCell ref="D184:G184"/>
    <mergeCell ref="D185:G185"/>
    <mergeCell ref="D186:G186"/>
    <mergeCell ref="D175:G175"/>
    <mergeCell ref="D176:G176"/>
    <mergeCell ref="D177:G177"/>
    <mergeCell ref="D178:G178"/>
    <mergeCell ref="D179:G179"/>
    <mergeCell ref="D180:G180"/>
    <mergeCell ref="D169:G169"/>
    <mergeCell ref="D170:G170"/>
    <mergeCell ref="D171:G171"/>
    <mergeCell ref="D172:G172"/>
    <mergeCell ref="D173:G173"/>
    <mergeCell ref="D174:G174"/>
    <mergeCell ref="D163:G163"/>
    <mergeCell ref="D164:G164"/>
    <mergeCell ref="D165:G165"/>
    <mergeCell ref="D166:G166"/>
    <mergeCell ref="D167:G167"/>
    <mergeCell ref="D168:G168"/>
    <mergeCell ref="D157:G157"/>
    <mergeCell ref="D158:G158"/>
    <mergeCell ref="D159:G159"/>
    <mergeCell ref="D160:G160"/>
    <mergeCell ref="D161:G161"/>
    <mergeCell ref="D162:G162"/>
    <mergeCell ref="D151:G151"/>
    <mergeCell ref="D152:G152"/>
    <mergeCell ref="D153:G153"/>
    <mergeCell ref="D154:G154"/>
    <mergeCell ref="D155:G155"/>
    <mergeCell ref="D156:G156"/>
    <mergeCell ref="D145:G145"/>
    <mergeCell ref="D146:G146"/>
    <mergeCell ref="D147:G147"/>
    <mergeCell ref="D148:G148"/>
    <mergeCell ref="D149:G149"/>
    <mergeCell ref="D150:G150"/>
    <mergeCell ref="D139:G139"/>
    <mergeCell ref="D140:G140"/>
    <mergeCell ref="D141:G141"/>
    <mergeCell ref="D142:G142"/>
    <mergeCell ref="D143:G143"/>
    <mergeCell ref="D144:G144"/>
    <mergeCell ref="D133:G133"/>
    <mergeCell ref="D134:G134"/>
    <mergeCell ref="D135:G135"/>
    <mergeCell ref="D136:G136"/>
    <mergeCell ref="D137:G137"/>
    <mergeCell ref="D138:G138"/>
    <mergeCell ref="D127:G127"/>
    <mergeCell ref="D128:G128"/>
    <mergeCell ref="D129:G129"/>
    <mergeCell ref="D130:G130"/>
    <mergeCell ref="D131:G131"/>
    <mergeCell ref="D132:G132"/>
    <mergeCell ref="D121:G121"/>
    <mergeCell ref="D122:G122"/>
    <mergeCell ref="D123:G123"/>
    <mergeCell ref="D124:G124"/>
    <mergeCell ref="D125:G125"/>
    <mergeCell ref="D126:G126"/>
    <mergeCell ref="D115:G115"/>
    <mergeCell ref="D116:G116"/>
    <mergeCell ref="D117:G117"/>
    <mergeCell ref="D118:G118"/>
    <mergeCell ref="D119:G119"/>
    <mergeCell ref="D120:G120"/>
    <mergeCell ref="D109:G109"/>
    <mergeCell ref="D110:G110"/>
    <mergeCell ref="D111:G111"/>
    <mergeCell ref="D112:G112"/>
    <mergeCell ref="D113:G113"/>
    <mergeCell ref="D114:G114"/>
    <mergeCell ref="D103:G103"/>
    <mergeCell ref="D104:G104"/>
    <mergeCell ref="D105:G105"/>
    <mergeCell ref="D106:G106"/>
    <mergeCell ref="D107:G107"/>
    <mergeCell ref="D108:G108"/>
    <mergeCell ref="D97:G97"/>
    <mergeCell ref="D98:G98"/>
    <mergeCell ref="D99:G99"/>
    <mergeCell ref="D100:G100"/>
    <mergeCell ref="D101:G101"/>
    <mergeCell ref="D102:G102"/>
    <mergeCell ref="D91:G91"/>
    <mergeCell ref="D92:G92"/>
    <mergeCell ref="D93:G93"/>
    <mergeCell ref="D94:G94"/>
    <mergeCell ref="D95:G95"/>
    <mergeCell ref="D96:G96"/>
    <mergeCell ref="D85:G85"/>
    <mergeCell ref="D86:G86"/>
    <mergeCell ref="D87:G87"/>
    <mergeCell ref="D88:G88"/>
    <mergeCell ref="D89:G89"/>
    <mergeCell ref="D90:G90"/>
    <mergeCell ref="D79:G79"/>
    <mergeCell ref="D80:G80"/>
    <mergeCell ref="D81:G81"/>
    <mergeCell ref="D82:G82"/>
    <mergeCell ref="D83:G83"/>
    <mergeCell ref="D84:G84"/>
    <mergeCell ref="D73:G73"/>
    <mergeCell ref="D74:G74"/>
    <mergeCell ref="D75:G75"/>
    <mergeCell ref="D76:G76"/>
    <mergeCell ref="D77:G77"/>
    <mergeCell ref="D78:G78"/>
    <mergeCell ref="D67:G67"/>
    <mergeCell ref="D68:G68"/>
    <mergeCell ref="D69:G69"/>
    <mergeCell ref="D70:G70"/>
    <mergeCell ref="D71:G71"/>
    <mergeCell ref="D72:G72"/>
    <mergeCell ref="D61:G61"/>
    <mergeCell ref="D62:G62"/>
    <mergeCell ref="D63:G63"/>
    <mergeCell ref="D64:G64"/>
    <mergeCell ref="D65:G65"/>
    <mergeCell ref="D66:G66"/>
    <mergeCell ref="D55:G55"/>
    <mergeCell ref="D56:G56"/>
    <mergeCell ref="D57:G57"/>
    <mergeCell ref="D58:G58"/>
    <mergeCell ref="D59:G59"/>
    <mergeCell ref="D60:G60"/>
    <mergeCell ref="D47:G47"/>
    <mergeCell ref="D48:G48"/>
    <mergeCell ref="D49:G49"/>
    <mergeCell ref="D50:G50"/>
    <mergeCell ref="D51:G51"/>
    <mergeCell ref="D52:G52"/>
    <mergeCell ref="D41:G41"/>
    <mergeCell ref="D42:G42"/>
    <mergeCell ref="D43:G43"/>
    <mergeCell ref="D44:G44"/>
    <mergeCell ref="D45:G45"/>
    <mergeCell ref="D46:G46"/>
    <mergeCell ref="D26:G26"/>
    <mergeCell ref="D27:G27"/>
    <mergeCell ref="D32:G32"/>
    <mergeCell ref="D38:G38"/>
    <mergeCell ref="D39:G39"/>
    <mergeCell ref="D40:G40"/>
    <mergeCell ref="D34:G34"/>
    <mergeCell ref="D18:G18"/>
    <mergeCell ref="D19:G19"/>
    <mergeCell ref="D22:G22"/>
    <mergeCell ref="D23:G23"/>
    <mergeCell ref="D24:G24"/>
    <mergeCell ref="D25:G25"/>
    <mergeCell ref="D12:G12"/>
    <mergeCell ref="D13:G13"/>
    <mergeCell ref="D14:G14"/>
    <mergeCell ref="D15:G15"/>
    <mergeCell ref="D16:G16"/>
    <mergeCell ref="D17:G17"/>
    <mergeCell ref="D6:G6"/>
    <mergeCell ref="D7:G7"/>
    <mergeCell ref="D8:G8"/>
    <mergeCell ref="D9:G9"/>
    <mergeCell ref="D10:G10"/>
    <mergeCell ref="D11:G11"/>
    <mergeCell ref="B2:M2"/>
    <mergeCell ref="D4:G4"/>
    <mergeCell ref="J4:M4"/>
    <mergeCell ref="D5:G5"/>
    <mergeCell ref="J5:M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 RAC-MAT.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2017-06-06T19:21:05Z</dcterms:modified>
</cp:coreProperties>
</file>