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ntario de reactivos\"/>
    </mc:Choice>
  </mc:AlternateContent>
  <bookViews>
    <workbookView xWindow="0" yWindow="0" windowWidth="21600" windowHeight="1102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AK759" i="1" l="1"/>
  <c r="S759" i="1"/>
  <c r="AL759" i="1" s="1"/>
  <c r="R759" i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K750" i="1"/>
  <c r="S750" i="1"/>
  <c r="AL750" i="1" s="1"/>
  <c r="AK749" i="1"/>
  <c r="S749" i="1"/>
  <c r="AL749" i="1" s="1"/>
  <c r="AK747" i="1"/>
  <c r="S747" i="1"/>
  <c r="AL747" i="1" s="1"/>
  <c r="AK743" i="1"/>
  <c r="S743" i="1"/>
  <c r="AK742" i="1"/>
  <c r="S742" i="1"/>
  <c r="AL742" i="1" s="1"/>
  <c r="AK741" i="1"/>
  <c r="R741" i="1"/>
  <c r="S741" i="1" s="1"/>
  <c r="AL741" i="1" s="1"/>
  <c r="AK740" i="1"/>
  <c r="S740" i="1"/>
  <c r="AL740" i="1" s="1"/>
  <c r="AK739" i="1"/>
  <c r="S739" i="1"/>
  <c r="AL739" i="1" s="1"/>
  <c r="AK737" i="1"/>
  <c r="S737" i="1"/>
  <c r="AK736" i="1"/>
  <c r="S736" i="1"/>
  <c r="AK735" i="1"/>
  <c r="S735" i="1"/>
  <c r="AL735" i="1" s="1"/>
  <c r="AK734" i="1"/>
  <c r="S734" i="1"/>
  <c r="AL734" i="1" s="1"/>
  <c r="AK733" i="1"/>
  <c r="S733" i="1"/>
  <c r="AL733" i="1" s="1"/>
  <c r="S732" i="1"/>
  <c r="AK731" i="1"/>
  <c r="S731" i="1"/>
  <c r="AL731" i="1" s="1"/>
  <c r="AK730" i="1"/>
  <c r="S730" i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1" i="1"/>
  <c r="AK721" i="1"/>
  <c r="AK720" i="1"/>
  <c r="S720" i="1"/>
  <c r="AL720" i="1" s="1"/>
  <c r="AK719" i="1"/>
  <c r="S719" i="1"/>
  <c r="AL719" i="1" s="1"/>
  <c r="AK718" i="1"/>
  <c r="S718" i="1"/>
  <c r="AL718" i="1" s="1"/>
  <c r="AK717" i="1"/>
  <c r="S717" i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K712" i="1"/>
  <c r="S712" i="1"/>
  <c r="AL712" i="1" s="1"/>
  <c r="X711" i="1"/>
  <c r="W711" i="1"/>
  <c r="AK711" i="1" s="1"/>
  <c r="U711" i="1"/>
  <c r="S711" i="1"/>
  <c r="R711" i="1"/>
  <c r="AK710" i="1"/>
  <c r="S710" i="1"/>
  <c r="AL710" i="1" s="1"/>
  <c r="S709" i="1"/>
  <c r="AK708" i="1"/>
  <c r="S708" i="1"/>
  <c r="AL708" i="1" s="1"/>
  <c r="AK707" i="1"/>
  <c r="S707" i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K674" i="1"/>
  <c r="S674" i="1"/>
  <c r="AL674" i="1" s="1"/>
  <c r="R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1" i="1"/>
  <c r="T661" i="1"/>
  <c r="AK661" i="1" s="1"/>
  <c r="S661" i="1"/>
  <c r="AK660" i="1"/>
  <c r="S660" i="1"/>
  <c r="AL660" i="1" s="1"/>
  <c r="AK659" i="1"/>
  <c r="S659" i="1"/>
  <c r="AK658" i="1"/>
  <c r="S658" i="1"/>
  <c r="AL658" i="1" s="1"/>
  <c r="AK657" i="1"/>
  <c r="S657" i="1"/>
  <c r="AL657" i="1" s="1"/>
  <c r="AK656" i="1"/>
  <c r="S656" i="1"/>
  <c r="AL656" i="1" s="1"/>
  <c r="AK655" i="1"/>
  <c r="T655" i="1"/>
  <c r="S655" i="1"/>
  <c r="AL655" i="1" s="1"/>
  <c r="V654" i="1"/>
  <c r="U654" i="1"/>
  <c r="AK654" i="1" s="1"/>
  <c r="T654" i="1"/>
  <c r="S654" i="1"/>
  <c r="L654" i="1"/>
  <c r="AK653" i="1"/>
  <c r="S653" i="1"/>
  <c r="AL653" i="1" s="1"/>
  <c r="AK652" i="1"/>
  <c r="S652" i="1"/>
  <c r="AL651" i="1"/>
  <c r="T651" i="1"/>
  <c r="AK651" i="1" s="1"/>
  <c r="S651" i="1"/>
  <c r="AK650" i="1"/>
  <c r="S650" i="1"/>
  <c r="AL650" i="1" s="1"/>
  <c r="AK649" i="1"/>
  <c r="S649" i="1"/>
  <c r="S648" i="1"/>
  <c r="AK647" i="1"/>
  <c r="S647" i="1"/>
  <c r="AL647" i="1" s="1"/>
  <c r="AK646" i="1"/>
  <c r="S646" i="1"/>
  <c r="AL646" i="1" s="1"/>
  <c r="Y645" i="1"/>
  <c r="U645" i="1"/>
  <c r="AK645" i="1" s="1"/>
  <c r="T645" i="1"/>
  <c r="S645" i="1"/>
  <c r="R645" i="1"/>
  <c r="AK644" i="1"/>
  <c r="S644" i="1"/>
  <c r="AL644" i="1" s="1"/>
  <c r="AK643" i="1"/>
  <c r="S643" i="1"/>
  <c r="AL643" i="1" s="1"/>
  <c r="AK642" i="1"/>
  <c r="S642" i="1"/>
  <c r="AL642" i="1" s="1"/>
  <c r="AK641" i="1"/>
  <c r="T641" i="1"/>
  <c r="S641" i="1"/>
  <c r="AL641" i="1" s="1"/>
  <c r="R641" i="1"/>
  <c r="AK640" i="1"/>
  <c r="S640" i="1"/>
  <c r="AL640" i="1" s="1"/>
  <c r="AK639" i="1"/>
  <c r="T639" i="1"/>
  <c r="S639" i="1"/>
  <c r="AL639" i="1" s="1"/>
  <c r="AK638" i="1"/>
  <c r="S638" i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K633" i="1"/>
  <c r="S633" i="1"/>
  <c r="AL633" i="1" s="1"/>
  <c r="R633" i="1"/>
  <c r="AL632" i="1"/>
  <c r="V632" i="1"/>
  <c r="AK632" i="1" s="1"/>
  <c r="S632" i="1"/>
  <c r="AK631" i="1"/>
  <c r="S631" i="1"/>
  <c r="AL631" i="1" s="1"/>
  <c r="AK630" i="1"/>
  <c r="S630" i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V592" i="1"/>
  <c r="S592" i="1"/>
  <c r="AL592" i="1" s="1"/>
  <c r="AK591" i="1"/>
  <c r="S591" i="1"/>
  <c r="AL591" i="1" s="1"/>
  <c r="AK590" i="1"/>
  <c r="S590" i="1"/>
  <c r="AL590" i="1" s="1"/>
  <c r="AK589" i="1"/>
  <c r="S589" i="1"/>
  <c r="AL588" i="1"/>
  <c r="AK588" i="1"/>
  <c r="AK585" i="1"/>
  <c r="S585" i="1"/>
  <c r="AL585" i="1" s="1"/>
  <c r="AK584" i="1"/>
  <c r="S584" i="1"/>
  <c r="AL584" i="1" s="1"/>
  <c r="AK582" i="1"/>
  <c r="S582" i="1"/>
  <c r="AL582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5" i="1"/>
  <c r="S575" i="1"/>
  <c r="AL575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K553" i="1"/>
  <c r="S553" i="1"/>
  <c r="AL553" i="1" s="1"/>
  <c r="AK552" i="1"/>
  <c r="L552" i="1"/>
  <c r="S552" i="1" s="1"/>
  <c r="AL552" i="1" s="1"/>
  <c r="AK551" i="1"/>
  <c r="S551" i="1"/>
  <c r="AL551" i="1" s="1"/>
  <c r="AK550" i="1"/>
  <c r="S550" i="1"/>
  <c r="AL550" i="1" s="1"/>
  <c r="AK549" i="1"/>
  <c r="S549" i="1"/>
  <c r="AK548" i="1"/>
  <c r="S548" i="1"/>
  <c r="AL548" i="1" s="1"/>
  <c r="L548" i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K535" i="1"/>
  <c r="S535" i="1"/>
  <c r="AL535" i="1" s="1"/>
  <c r="L535" i="1"/>
  <c r="AK534" i="1"/>
  <c r="S534" i="1"/>
  <c r="AL534" i="1" s="1"/>
  <c r="AK533" i="1"/>
  <c r="L533" i="1"/>
  <c r="S533" i="1" s="1"/>
  <c r="AL533" i="1" s="1"/>
  <c r="AK532" i="1"/>
  <c r="S532" i="1"/>
  <c r="AL532" i="1" s="1"/>
  <c r="AK531" i="1"/>
  <c r="S531" i="1"/>
  <c r="AL531" i="1" s="1"/>
  <c r="AK530" i="1"/>
  <c r="S530" i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K525" i="1"/>
  <c r="S525" i="1"/>
  <c r="AL525" i="1" s="1"/>
  <c r="AK524" i="1"/>
  <c r="L524" i="1"/>
  <c r="S524" i="1" s="1"/>
  <c r="AL524" i="1" s="1"/>
  <c r="AK523" i="1"/>
  <c r="S523" i="1"/>
  <c r="AL523" i="1" s="1"/>
  <c r="AK522" i="1"/>
  <c r="S522" i="1"/>
  <c r="AL522" i="1" s="1"/>
  <c r="AK521" i="1"/>
  <c r="S521" i="1"/>
  <c r="AK520" i="1"/>
  <c r="S520" i="1"/>
  <c r="AL520" i="1" s="1"/>
  <c r="R520" i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K507" i="1"/>
  <c r="S507" i="1"/>
  <c r="AL507" i="1" s="1"/>
  <c r="AK506" i="1"/>
  <c r="S506" i="1"/>
  <c r="AL506" i="1" s="1"/>
  <c r="V505" i="1"/>
  <c r="AK505" i="1" s="1"/>
  <c r="L505" i="1"/>
  <c r="S505" i="1" s="1"/>
  <c r="AK504" i="1"/>
  <c r="S504" i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W468" i="1"/>
  <c r="S468" i="1"/>
  <c r="AL468" i="1" s="1"/>
  <c r="AK467" i="1"/>
  <c r="S467" i="1"/>
  <c r="AL467" i="1" s="1"/>
  <c r="U466" i="1"/>
  <c r="AK466" i="1" s="1"/>
  <c r="AL466" i="1" s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K461" i="1"/>
  <c r="S461" i="1"/>
  <c r="AL461" i="1" s="1"/>
  <c r="AK460" i="1"/>
  <c r="S460" i="1"/>
  <c r="AK459" i="1"/>
  <c r="L459" i="1"/>
  <c r="S459" i="1" s="1"/>
  <c r="AL459" i="1" s="1"/>
  <c r="AK458" i="1"/>
  <c r="S458" i="1"/>
  <c r="AL458" i="1" s="1"/>
  <c r="AK457" i="1"/>
  <c r="S457" i="1"/>
  <c r="AL457" i="1" s="1"/>
  <c r="AK456" i="1"/>
  <c r="S456" i="1"/>
  <c r="AK455" i="1"/>
  <c r="S455" i="1"/>
  <c r="AL455" i="1" s="1"/>
  <c r="AK454" i="1"/>
  <c r="L454" i="1"/>
  <c r="S454" i="1" s="1"/>
  <c r="AL454" i="1" s="1"/>
  <c r="AK453" i="1"/>
  <c r="S453" i="1"/>
  <c r="AL453" i="1" s="1"/>
  <c r="AK452" i="1"/>
  <c r="S452" i="1"/>
  <c r="AL452" i="1" s="1"/>
  <c r="AK451" i="1"/>
  <c r="S451" i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K446" i="1"/>
  <c r="S446" i="1"/>
  <c r="AL446" i="1" s="1"/>
  <c r="AK445" i="1"/>
  <c r="S445" i="1"/>
  <c r="AL445" i="1" s="1"/>
  <c r="AK444" i="1"/>
  <c r="S444" i="1"/>
  <c r="AL444" i="1" s="1"/>
  <c r="Z443" i="1"/>
  <c r="T443" i="1"/>
  <c r="AK443" i="1" s="1"/>
  <c r="S443" i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K438" i="1"/>
  <c r="S438" i="1"/>
  <c r="AL438" i="1" s="1"/>
  <c r="AK437" i="1"/>
  <c r="L437" i="1"/>
  <c r="S437" i="1" s="1"/>
  <c r="AL437" i="1" s="1"/>
  <c r="AK436" i="1"/>
  <c r="S436" i="1"/>
  <c r="AL436" i="1" s="1"/>
  <c r="Z435" i="1"/>
  <c r="W435" i="1"/>
  <c r="S435" i="1"/>
  <c r="AK434" i="1"/>
  <c r="S434" i="1"/>
  <c r="AL434" i="1" s="1"/>
  <c r="Y433" i="1"/>
  <c r="AK433" i="1" s="1"/>
  <c r="AL433" i="1" s="1"/>
  <c r="S433" i="1"/>
  <c r="AL432" i="1"/>
  <c r="V432" i="1"/>
  <c r="U432" i="1"/>
  <c r="T432" i="1"/>
  <c r="AK432" i="1" s="1"/>
  <c r="S432" i="1"/>
  <c r="AK431" i="1"/>
  <c r="S431" i="1"/>
  <c r="AL431" i="1" s="1"/>
  <c r="AK430" i="1"/>
  <c r="S430" i="1"/>
  <c r="AK429" i="1"/>
  <c r="S429" i="1"/>
  <c r="AL429" i="1" s="1"/>
  <c r="AK428" i="1"/>
  <c r="S428" i="1"/>
  <c r="AL428" i="1" s="1"/>
  <c r="Y427" i="1"/>
  <c r="X427" i="1"/>
  <c r="U427" i="1"/>
  <c r="T427" i="1"/>
  <c r="S427" i="1"/>
  <c r="AK426" i="1"/>
  <c r="S426" i="1"/>
  <c r="AL426" i="1" s="1"/>
  <c r="AK425" i="1"/>
  <c r="S425" i="1"/>
  <c r="AL425" i="1" s="1"/>
  <c r="AH424" i="1"/>
  <c r="Y424" i="1"/>
  <c r="W424" i="1"/>
  <c r="V424" i="1"/>
  <c r="U424" i="1"/>
  <c r="T424" i="1"/>
  <c r="S424" i="1"/>
  <c r="R424" i="1"/>
  <c r="AK423" i="1"/>
  <c r="S423" i="1"/>
  <c r="AL423" i="1" s="1"/>
  <c r="AK422" i="1"/>
  <c r="S422" i="1"/>
  <c r="AL422" i="1" s="1"/>
  <c r="AK421" i="1"/>
  <c r="S421" i="1"/>
  <c r="AL421" i="1" s="1"/>
  <c r="L421" i="1"/>
  <c r="AK420" i="1"/>
  <c r="S420" i="1"/>
  <c r="AL420" i="1" s="1"/>
  <c r="AK419" i="1"/>
  <c r="S419" i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K414" i="1"/>
  <c r="AK413" i="1"/>
  <c r="S413" i="1"/>
  <c r="AK412" i="1"/>
  <c r="S412" i="1"/>
  <c r="AK411" i="1"/>
  <c r="S411" i="1"/>
  <c r="AL411" i="1" s="1"/>
  <c r="AK410" i="1"/>
  <c r="S410" i="1"/>
  <c r="AL410" i="1" s="1"/>
  <c r="AK409" i="1"/>
  <c r="S409" i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K392" i="1"/>
  <c r="S392" i="1"/>
  <c r="AL392" i="1" s="1"/>
  <c r="AK391" i="1"/>
  <c r="S391" i="1"/>
  <c r="AL391" i="1" s="1"/>
  <c r="T390" i="1"/>
  <c r="AK390" i="1" s="1"/>
  <c r="AL390" i="1" s="1"/>
  <c r="S390" i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K385" i="1"/>
  <c r="S385" i="1"/>
  <c r="AL385" i="1" s="1"/>
  <c r="AK384" i="1"/>
  <c r="S384" i="1"/>
  <c r="AL384" i="1" s="1"/>
  <c r="V383" i="1"/>
  <c r="AK383" i="1" s="1"/>
  <c r="AL383" i="1" s="1"/>
  <c r="S383" i="1"/>
  <c r="AL382" i="1"/>
  <c r="AA382" i="1"/>
  <c r="W382" i="1"/>
  <c r="V382" i="1"/>
  <c r="U382" i="1"/>
  <c r="T382" i="1"/>
  <c r="AK382" i="1" s="1"/>
  <c r="S382" i="1"/>
  <c r="AK381" i="1"/>
  <c r="S381" i="1"/>
  <c r="AL381" i="1" s="1"/>
  <c r="AK380" i="1"/>
  <c r="S380" i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K375" i="1"/>
  <c r="S375" i="1"/>
  <c r="AL375" i="1" s="1"/>
  <c r="AK374" i="1"/>
  <c r="V374" i="1"/>
  <c r="S374" i="1"/>
  <c r="AL374" i="1" s="1"/>
  <c r="AK373" i="1"/>
  <c r="Y373" i="1"/>
  <c r="S373" i="1"/>
  <c r="AL373" i="1" s="1"/>
  <c r="AK372" i="1"/>
  <c r="S372" i="1"/>
  <c r="AL372" i="1" s="1"/>
  <c r="W371" i="1"/>
  <c r="V371" i="1"/>
  <c r="U371" i="1"/>
  <c r="T371" i="1"/>
  <c r="S371" i="1"/>
  <c r="AK370" i="1"/>
  <c r="AI370" i="1"/>
  <c r="S370" i="1"/>
  <c r="AL370" i="1" s="1"/>
  <c r="AK369" i="1"/>
  <c r="S369" i="1"/>
  <c r="AK368" i="1"/>
  <c r="S368" i="1"/>
  <c r="AL368" i="1" s="1"/>
  <c r="AK367" i="1"/>
  <c r="V367" i="1"/>
  <c r="S367" i="1"/>
  <c r="AL367" i="1" s="1"/>
  <c r="AA366" i="1"/>
  <c r="Z366" i="1"/>
  <c r="V366" i="1"/>
  <c r="T366" i="1"/>
  <c r="AK366" i="1" s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1" i="1"/>
  <c r="T361" i="1"/>
  <c r="AK361" i="1" s="1"/>
  <c r="S361" i="1"/>
  <c r="AK360" i="1"/>
  <c r="S360" i="1"/>
  <c r="AL360" i="1" s="1"/>
  <c r="AK359" i="1"/>
  <c r="S359" i="1"/>
  <c r="AK358" i="1"/>
  <c r="S358" i="1"/>
  <c r="AL358" i="1" s="1"/>
  <c r="AK357" i="1"/>
  <c r="S357" i="1"/>
  <c r="AL357" i="1" s="1"/>
  <c r="AK356" i="1"/>
  <c r="S356" i="1"/>
  <c r="AL356" i="1" s="1"/>
  <c r="AK355" i="1"/>
  <c r="V355" i="1"/>
  <c r="S355" i="1"/>
  <c r="AL355" i="1" s="1"/>
  <c r="AK354" i="1"/>
  <c r="S354" i="1"/>
  <c r="AL354" i="1" s="1"/>
  <c r="Z353" i="1"/>
  <c r="V353" i="1"/>
  <c r="T353" i="1"/>
  <c r="AK353" i="1" s="1"/>
  <c r="AL353" i="1" s="1"/>
  <c r="S353" i="1"/>
  <c r="AK352" i="1"/>
  <c r="S352" i="1"/>
  <c r="AL352" i="1" s="1"/>
  <c r="AK349" i="1"/>
  <c r="S349" i="1"/>
  <c r="AL349" i="1" s="1"/>
  <c r="V348" i="1"/>
  <c r="U348" i="1"/>
  <c r="S348" i="1"/>
  <c r="AK347" i="1"/>
  <c r="U347" i="1"/>
  <c r="S347" i="1"/>
  <c r="AL347" i="1" s="1"/>
  <c r="AK346" i="1"/>
  <c r="Y346" i="1"/>
  <c r="S346" i="1"/>
  <c r="AL346" i="1" s="1"/>
  <c r="AK345" i="1"/>
  <c r="S345" i="1"/>
  <c r="AL345" i="1" s="1"/>
  <c r="AK344" i="1"/>
  <c r="S344" i="1"/>
  <c r="AL344" i="1" s="1"/>
  <c r="AK343" i="1"/>
  <c r="S343" i="1"/>
  <c r="AL342" i="1"/>
  <c r="U342" i="1"/>
  <c r="AK342" i="1" s="1"/>
  <c r="S342" i="1"/>
  <c r="U341" i="1"/>
  <c r="T341" i="1"/>
  <c r="S341" i="1"/>
  <c r="AK340" i="1"/>
  <c r="S340" i="1"/>
  <c r="AL340" i="1" s="1"/>
  <c r="AK339" i="1"/>
  <c r="S339" i="1"/>
  <c r="AL339" i="1" s="1"/>
  <c r="AK338" i="1"/>
  <c r="S338" i="1"/>
  <c r="AK337" i="1"/>
  <c r="S337" i="1"/>
  <c r="AL337" i="1" s="1"/>
  <c r="AK336" i="1"/>
  <c r="S336" i="1"/>
  <c r="AL336" i="1" s="1"/>
  <c r="V335" i="1"/>
  <c r="T335" i="1"/>
  <c r="S335" i="1"/>
  <c r="AK334" i="1"/>
  <c r="S334" i="1"/>
  <c r="AL334" i="1" s="1"/>
  <c r="AK333" i="1"/>
  <c r="S333" i="1"/>
  <c r="AL333" i="1" s="1"/>
  <c r="AK332" i="1"/>
  <c r="S332" i="1"/>
  <c r="AK331" i="1"/>
  <c r="S331" i="1"/>
  <c r="AL331" i="1" s="1"/>
  <c r="AK330" i="1"/>
  <c r="Y330" i="1"/>
  <c r="S330" i="1"/>
  <c r="AL330" i="1" s="1"/>
  <c r="AK329" i="1"/>
  <c r="S329" i="1"/>
  <c r="AK328" i="1"/>
  <c r="S328" i="1"/>
  <c r="AL328" i="1" s="1"/>
  <c r="AK325" i="1"/>
  <c r="S325" i="1"/>
  <c r="AL325" i="1" s="1"/>
  <c r="AK324" i="1"/>
  <c r="S324" i="1"/>
  <c r="AL324" i="1" s="1"/>
  <c r="L324" i="1"/>
  <c r="AK323" i="1"/>
  <c r="S323" i="1"/>
  <c r="AL323" i="1" s="1"/>
  <c r="AK322" i="1"/>
  <c r="S322" i="1"/>
  <c r="S321" i="1"/>
  <c r="AK320" i="1"/>
  <c r="S320" i="1"/>
  <c r="AL320" i="1" s="1"/>
  <c r="AK319" i="1"/>
  <c r="S319" i="1"/>
  <c r="AL319" i="1" s="1"/>
  <c r="AK318" i="1"/>
  <c r="S318" i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K301" i="1"/>
  <c r="S301" i="1"/>
  <c r="AL301" i="1" s="1"/>
  <c r="AK300" i="1"/>
  <c r="R300" i="1"/>
  <c r="S300" i="1" s="1"/>
  <c r="AL300" i="1" s="1"/>
  <c r="AK299" i="1"/>
  <c r="S299" i="1"/>
  <c r="AL299" i="1" s="1"/>
  <c r="AK298" i="1"/>
  <c r="S298" i="1"/>
  <c r="AL298" i="1" s="1"/>
  <c r="AK297" i="1"/>
  <c r="S297" i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U292" i="1"/>
  <c r="AK292" i="1" s="1"/>
  <c r="R292" i="1"/>
  <c r="S292" i="1" s="1"/>
  <c r="AL292" i="1" s="1"/>
  <c r="AK291" i="1"/>
  <c r="S291" i="1"/>
  <c r="AL291" i="1" s="1"/>
  <c r="AK290" i="1"/>
  <c r="S290" i="1"/>
  <c r="AL290" i="1" s="1"/>
  <c r="AK289" i="1"/>
  <c r="W289" i="1"/>
  <c r="S289" i="1"/>
  <c r="AL289" i="1" s="1"/>
  <c r="AK288" i="1"/>
  <c r="L288" i="1"/>
  <c r="S288" i="1" s="1"/>
  <c r="AL288" i="1" s="1"/>
  <c r="V287" i="1"/>
  <c r="U287" i="1"/>
  <c r="AK287" i="1" s="1"/>
  <c r="L287" i="1"/>
  <c r="S287" i="1" s="1"/>
  <c r="AK286" i="1"/>
  <c r="S286" i="1"/>
  <c r="AL286" i="1" s="1"/>
  <c r="U285" i="1"/>
  <c r="T285" i="1"/>
  <c r="S285" i="1"/>
  <c r="U284" i="1"/>
  <c r="T284" i="1"/>
  <c r="AK284" i="1" s="1"/>
  <c r="S284" i="1"/>
  <c r="U283" i="1"/>
  <c r="AK283" i="1" s="1"/>
  <c r="R283" i="1"/>
  <c r="S283" i="1" s="1"/>
  <c r="AL283" i="1" s="1"/>
  <c r="AK282" i="1"/>
  <c r="S282" i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69" i="1"/>
  <c r="U269" i="1"/>
  <c r="AK269" i="1" s="1"/>
  <c r="S269" i="1"/>
  <c r="X268" i="1"/>
  <c r="AK268" i="1" s="1"/>
  <c r="R268" i="1"/>
  <c r="S268" i="1" s="1"/>
  <c r="AL268" i="1" s="1"/>
  <c r="V267" i="1"/>
  <c r="T267" i="1"/>
  <c r="AK267" i="1" s="1"/>
  <c r="S267" i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K262" i="1"/>
  <c r="S262" i="1"/>
  <c r="AL262" i="1" s="1"/>
  <c r="AK261" i="1"/>
  <c r="S261" i="1"/>
  <c r="AL261" i="1" s="1"/>
  <c r="AK260" i="1"/>
  <c r="S260" i="1"/>
  <c r="AL260" i="1" s="1"/>
  <c r="AK259" i="1"/>
  <c r="W259" i="1"/>
  <c r="S259" i="1"/>
  <c r="AL259" i="1" s="1"/>
  <c r="AK258" i="1"/>
  <c r="S258" i="1"/>
  <c r="AL258" i="1" s="1"/>
  <c r="AK257" i="1"/>
  <c r="S257" i="1"/>
  <c r="AL257" i="1" s="1"/>
  <c r="AK256" i="1"/>
  <c r="S256" i="1"/>
  <c r="AK255" i="1"/>
  <c r="S255" i="1"/>
  <c r="AL255" i="1" s="1"/>
  <c r="AK254" i="1"/>
  <c r="U254" i="1"/>
  <c r="S254" i="1"/>
  <c r="AL254" i="1" s="1"/>
  <c r="R254" i="1"/>
  <c r="AK253" i="1"/>
  <c r="S253" i="1"/>
  <c r="AL253" i="1" s="1"/>
  <c r="AK252" i="1"/>
  <c r="S252" i="1"/>
  <c r="V251" i="1"/>
  <c r="U251" i="1"/>
  <c r="AK251" i="1" s="1"/>
  <c r="AL251" i="1" s="1"/>
  <c r="S251" i="1"/>
  <c r="AK250" i="1"/>
  <c r="S250" i="1"/>
  <c r="AK249" i="1"/>
  <c r="S249" i="1"/>
  <c r="AL249" i="1" s="1"/>
  <c r="AK248" i="1"/>
  <c r="S248" i="1"/>
  <c r="AL248" i="1" s="1"/>
  <c r="V247" i="1"/>
  <c r="AK247" i="1" s="1"/>
  <c r="AL247" i="1" s="1"/>
  <c r="S247" i="1"/>
  <c r="AL246" i="1"/>
  <c r="Y246" i="1"/>
  <c r="AK246" i="1" s="1"/>
  <c r="S246" i="1"/>
  <c r="AK245" i="1"/>
  <c r="S245" i="1"/>
  <c r="AL245" i="1" s="1"/>
  <c r="AK244" i="1"/>
  <c r="S244" i="1"/>
  <c r="AK243" i="1"/>
  <c r="S243" i="1"/>
  <c r="AL243" i="1" s="1"/>
  <c r="AK242" i="1"/>
  <c r="S242" i="1"/>
  <c r="AL242" i="1" s="1"/>
  <c r="AK241" i="1"/>
  <c r="S241" i="1"/>
  <c r="AL241" i="1" s="1"/>
  <c r="AK240" i="1"/>
  <c r="V240" i="1"/>
  <c r="S240" i="1"/>
  <c r="AL240" i="1" s="1"/>
  <c r="L240" i="1"/>
  <c r="AL239" i="1"/>
  <c r="W239" i="1"/>
  <c r="AK239" i="1" s="1"/>
  <c r="S239" i="1"/>
  <c r="AK238" i="1"/>
  <c r="S238" i="1"/>
  <c r="AL238" i="1" s="1"/>
  <c r="AK237" i="1"/>
  <c r="S237" i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K217" i="1"/>
  <c r="S217" i="1"/>
  <c r="AL217" i="1" s="1"/>
  <c r="AK216" i="1"/>
  <c r="S216" i="1"/>
  <c r="AL216" i="1" s="1"/>
  <c r="V215" i="1"/>
  <c r="AK215" i="1" s="1"/>
  <c r="AL215" i="1" s="1"/>
  <c r="S215" i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K210" i="1"/>
  <c r="S210" i="1"/>
  <c r="AL210" i="1" s="1"/>
  <c r="AK209" i="1"/>
  <c r="V209" i="1"/>
  <c r="S209" i="1"/>
  <c r="AL209" i="1" s="1"/>
  <c r="AK208" i="1"/>
  <c r="S208" i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K199" i="1"/>
  <c r="S199" i="1"/>
  <c r="AL199" i="1" s="1"/>
  <c r="AK198" i="1"/>
  <c r="T198" i="1"/>
  <c r="S198" i="1"/>
  <c r="AL198" i="1" s="1"/>
  <c r="AK197" i="1"/>
  <c r="S197" i="1"/>
  <c r="AL196" i="1"/>
  <c r="W196" i="1"/>
  <c r="U196" i="1"/>
  <c r="T196" i="1"/>
  <c r="AK196" i="1" s="1"/>
  <c r="S196" i="1"/>
  <c r="AK195" i="1"/>
  <c r="S195" i="1"/>
  <c r="AL195" i="1" s="1"/>
  <c r="AK194" i="1"/>
  <c r="S194" i="1"/>
  <c r="AK193" i="1"/>
  <c r="S193" i="1"/>
  <c r="AL193" i="1" s="1"/>
  <c r="AK192" i="1"/>
  <c r="V192" i="1"/>
  <c r="S192" i="1"/>
  <c r="AL192" i="1" s="1"/>
  <c r="AK191" i="1"/>
  <c r="S191" i="1"/>
  <c r="AK190" i="1"/>
  <c r="S190" i="1"/>
  <c r="AL190" i="1" s="1"/>
  <c r="AK189" i="1"/>
  <c r="S189" i="1"/>
  <c r="AL189" i="1" s="1"/>
  <c r="W188" i="1"/>
  <c r="AK188" i="1" s="1"/>
  <c r="AL188" i="1" s="1"/>
  <c r="S188" i="1"/>
  <c r="AK187" i="1"/>
  <c r="S187" i="1"/>
  <c r="AL187" i="1" s="1"/>
  <c r="Y186" i="1"/>
  <c r="X186" i="1"/>
  <c r="V186" i="1"/>
  <c r="U186" i="1"/>
  <c r="AK186" i="1" s="1"/>
  <c r="S186" i="1"/>
  <c r="V185" i="1"/>
  <c r="U185" i="1"/>
  <c r="S185" i="1"/>
  <c r="AK184" i="1"/>
  <c r="S184" i="1"/>
  <c r="AL184" i="1" s="1"/>
  <c r="W183" i="1"/>
  <c r="U183" i="1"/>
  <c r="S183" i="1"/>
  <c r="AK182" i="1"/>
  <c r="S182" i="1"/>
  <c r="AL182" i="1" s="1"/>
  <c r="AK181" i="1"/>
  <c r="S181" i="1"/>
  <c r="AL181" i="1" s="1"/>
  <c r="AK180" i="1"/>
  <c r="S180" i="1"/>
  <c r="AK179" i="1"/>
  <c r="S179" i="1"/>
  <c r="AL179" i="1" s="1"/>
  <c r="AK178" i="1"/>
  <c r="AL178" i="1" s="1"/>
  <c r="AK177" i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K172" i="1"/>
  <c r="S172" i="1"/>
  <c r="AL172" i="1" s="1"/>
  <c r="AK171" i="1"/>
  <c r="S171" i="1"/>
  <c r="AL171" i="1" s="1"/>
  <c r="W170" i="1"/>
  <c r="AK170" i="1" s="1"/>
  <c r="AL170" i="1" s="1"/>
  <c r="S170" i="1"/>
  <c r="AK169" i="1"/>
  <c r="S169" i="1"/>
  <c r="AL169" i="1" s="1"/>
  <c r="AK167" i="1"/>
  <c r="S167" i="1"/>
  <c r="AL167" i="1" s="1"/>
  <c r="U166" i="1"/>
  <c r="AK166" i="1" s="1"/>
  <c r="AL166" i="1" s="1"/>
  <c r="S166" i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K153" i="1"/>
  <c r="S153" i="1"/>
  <c r="AL153" i="1" s="1"/>
  <c r="AK152" i="1"/>
  <c r="S152" i="1"/>
  <c r="AL152" i="1" s="1"/>
  <c r="V151" i="1"/>
  <c r="AK151" i="1" s="1"/>
  <c r="AL151" i="1" s="1"/>
  <c r="S151" i="1"/>
  <c r="AK150" i="1"/>
  <c r="S150" i="1"/>
  <c r="AL150" i="1" s="1"/>
  <c r="AK149" i="1"/>
  <c r="S149" i="1"/>
  <c r="AL149" i="1" s="1"/>
  <c r="U148" i="1"/>
  <c r="T148" i="1"/>
  <c r="S148" i="1"/>
  <c r="L148" i="1"/>
  <c r="AK147" i="1"/>
  <c r="S147" i="1"/>
  <c r="AL147" i="1" s="1"/>
  <c r="AK146" i="1"/>
  <c r="S146" i="1"/>
  <c r="AL146" i="1" s="1"/>
  <c r="AK145" i="1"/>
  <c r="S145" i="1"/>
  <c r="AL145" i="1" s="1"/>
  <c r="Y144" i="1"/>
  <c r="V144" i="1"/>
  <c r="AK144" i="1" s="1"/>
  <c r="U144" i="1"/>
  <c r="S144" i="1"/>
  <c r="AK143" i="1"/>
  <c r="S143" i="1"/>
  <c r="AL143" i="1" s="1"/>
  <c r="V142" i="1"/>
  <c r="AK142" i="1" s="1"/>
  <c r="AL142" i="1" s="1"/>
  <c r="S142" i="1"/>
  <c r="AL141" i="1"/>
  <c r="V141" i="1"/>
  <c r="AK141" i="1" s="1"/>
  <c r="S141" i="1"/>
  <c r="AK140" i="1"/>
  <c r="S140" i="1"/>
  <c r="AL140" i="1" s="1"/>
  <c r="AK139" i="1"/>
  <c r="V139" i="1"/>
  <c r="S139" i="1"/>
  <c r="AL139" i="1" s="1"/>
  <c r="AK138" i="1"/>
  <c r="T138" i="1"/>
  <c r="S138" i="1"/>
  <c r="AL138" i="1" s="1"/>
  <c r="V137" i="1"/>
  <c r="T137" i="1"/>
  <c r="AK137" i="1" s="1"/>
  <c r="S137" i="1"/>
  <c r="AL136" i="1"/>
  <c r="V136" i="1"/>
  <c r="AK136" i="1" s="1"/>
  <c r="S136" i="1"/>
  <c r="AK135" i="1"/>
  <c r="S135" i="1"/>
  <c r="AL135" i="1" s="1"/>
  <c r="AK134" i="1"/>
  <c r="S134" i="1"/>
  <c r="AK133" i="1"/>
  <c r="S133" i="1"/>
  <c r="AL133" i="1" s="1"/>
  <c r="AK132" i="1"/>
  <c r="S132" i="1"/>
  <c r="AL132" i="1" s="1"/>
  <c r="AK130" i="1"/>
  <c r="S130" i="1"/>
  <c r="AL130" i="1" s="1"/>
  <c r="AK129" i="1"/>
  <c r="U129" i="1"/>
  <c r="S129" i="1"/>
  <c r="AL129" i="1" s="1"/>
  <c r="AK128" i="1"/>
  <c r="S128" i="1"/>
  <c r="AL128" i="1" s="1"/>
  <c r="AK127" i="1"/>
  <c r="S127" i="1"/>
  <c r="AL127" i="1" s="1"/>
  <c r="AK126" i="1"/>
  <c r="S126" i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K113" i="1"/>
  <c r="S113" i="1"/>
  <c r="AL113" i="1" s="1"/>
  <c r="AK112" i="1"/>
  <c r="S112" i="1"/>
  <c r="AL112" i="1" s="1"/>
  <c r="T111" i="1"/>
  <c r="AK111" i="1" s="1"/>
  <c r="AL111" i="1" s="1"/>
  <c r="S111" i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W102" i="1"/>
  <c r="T102" i="1"/>
  <c r="AK102" i="1" s="1"/>
  <c r="AL102" i="1" s="1"/>
  <c r="S102" i="1"/>
  <c r="R102" i="1"/>
  <c r="AK101" i="1"/>
  <c r="S101" i="1"/>
  <c r="AL101" i="1" s="1"/>
  <c r="AK100" i="1"/>
  <c r="V100" i="1"/>
  <c r="S100" i="1"/>
  <c r="AL100" i="1" s="1"/>
  <c r="AK99" i="1"/>
  <c r="S99" i="1"/>
  <c r="AL99" i="1" s="1"/>
  <c r="AK98" i="1"/>
  <c r="S98" i="1"/>
  <c r="AL98" i="1" s="1"/>
  <c r="AK97" i="1"/>
  <c r="S97" i="1"/>
  <c r="AK96" i="1"/>
  <c r="S96" i="1"/>
  <c r="AL96" i="1" s="1"/>
  <c r="AK95" i="1"/>
  <c r="S95" i="1"/>
  <c r="AL95" i="1" s="1"/>
  <c r="AK94" i="1"/>
  <c r="S94" i="1"/>
  <c r="AL94" i="1" s="1"/>
  <c r="AK93" i="1"/>
  <c r="S93" i="1"/>
  <c r="AK92" i="1"/>
  <c r="S92" i="1"/>
  <c r="AL92" i="1" s="1"/>
  <c r="AK91" i="1"/>
  <c r="S91" i="1"/>
  <c r="AL91" i="1" s="1"/>
  <c r="AK90" i="1"/>
  <c r="S90" i="1"/>
  <c r="AL90" i="1" s="1"/>
  <c r="AK89" i="1"/>
  <c r="S89" i="1"/>
  <c r="AK88" i="1"/>
  <c r="S88" i="1"/>
  <c r="AL88" i="1" s="1"/>
  <c r="AK87" i="1"/>
  <c r="T87" i="1"/>
  <c r="S87" i="1"/>
  <c r="AL87" i="1" s="1"/>
  <c r="AK86" i="1"/>
  <c r="V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K80" i="1"/>
  <c r="S80" i="1"/>
  <c r="AL80" i="1" s="1"/>
  <c r="AK79" i="1"/>
  <c r="S79" i="1"/>
  <c r="AL79" i="1" s="1"/>
  <c r="AK78" i="1"/>
  <c r="S78" i="1"/>
  <c r="AL78" i="1" s="1"/>
  <c r="AK77" i="1"/>
  <c r="S77" i="1"/>
  <c r="AK76" i="1"/>
  <c r="S76" i="1"/>
  <c r="AL76" i="1" s="1"/>
  <c r="AK75" i="1"/>
  <c r="S75" i="1"/>
  <c r="AL75" i="1" s="1"/>
  <c r="AK74" i="1"/>
  <c r="S74" i="1"/>
  <c r="AL74" i="1" s="1"/>
  <c r="AK73" i="1"/>
  <c r="S73" i="1"/>
  <c r="AK72" i="1"/>
  <c r="S72" i="1"/>
  <c r="AL72" i="1" s="1"/>
  <c r="AK71" i="1"/>
  <c r="S71" i="1"/>
  <c r="AL71" i="1" s="1"/>
  <c r="U70" i="1"/>
  <c r="AK70" i="1" s="1"/>
  <c r="AL70" i="1" s="1"/>
  <c r="S70" i="1"/>
  <c r="AK69" i="1"/>
  <c r="S69" i="1"/>
  <c r="AL69" i="1" s="1"/>
  <c r="AK68" i="1"/>
  <c r="S68" i="1"/>
  <c r="AL68" i="1" s="1"/>
  <c r="AK67" i="1"/>
  <c r="S67" i="1"/>
  <c r="AL67" i="1" s="1"/>
  <c r="AK66" i="1"/>
  <c r="S66" i="1"/>
  <c r="AK65" i="1"/>
  <c r="S65" i="1"/>
  <c r="AL65" i="1" s="1"/>
  <c r="AK64" i="1"/>
  <c r="S64" i="1"/>
  <c r="AL64" i="1" s="1"/>
  <c r="AK63" i="1"/>
  <c r="S63" i="1"/>
  <c r="AL63" i="1" s="1"/>
  <c r="AK62" i="1"/>
  <c r="S62" i="1"/>
  <c r="AK61" i="1"/>
  <c r="S61" i="1"/>
  <c r="AL61" i="1" s="1"/>
  <c r="AK60" i="1"/>
  <c r="S60" i="1"/>
  <c r="AL60" i="1" s="1"/>
  <c r="AK59" i="1"/>
  <c r="S59" i="1"/>
  <c r="AL59" i="1" s="1"/>
  <c r="AK58" i="1"/>
  <c r="S58" i="1"/>
  <c r="AL57" i="1"/>
  <c r="V57" i="1"/>
  <c r="AK57" i="1" s="1"/>
  <c r="S57" i="1"/>
  <c r="V56" i="1"/>
  <c r="AK56" i="1" s="1"/>
  <c r="AL56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K51" i="1"/>
  <c r="S51" i="1"/>
  <c r="AL51" i="1" s="1"/>
  <c r="AK50" i="1"/>
  <c r="S50" i="1"/>
  <c r="AL50" i="1" s="1"/>
  <c r="AK49" i="1"/>
  <c r="S49" i="1"/>
  <c r="AL49" i="1" s="1"/>
  <c r="AK48" i="1"/>
  <c r="S48" i="1"/>
  <c r="AK47" i="1"/>
  <c r="S47" i="1"/>
  <c r="AL47" i="1" s="1"/>
  <c r="X46" i="1"/>
  <c r="V46" i="1"/>
  <c r="AK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L32" i="1"/>
  <c r="V32" i="1"/>
  <c r="AK32" i="1" s="1"/>
  <c r="S32" i="1"/>
  <c r="S31" i="1"/>
  <c r="AK30" i="1"/>
  <c r="S30" i="1"/>
  <c r="AK29" i="1"/>
  <c r="S29" i="1"/>
  <c r="AL29" i="1" s="1"/>
  <c r="AK28" i="1"/>
  <c r="S28" i="1"/>
  <c r="AL28" i="1" s="1"/>
  <c r="AK27" i="1"/>
  <c r="S27" i="1"/>
  <c r="AL27" i="1" s="1"/>
  <c r="W26" i="1"/>
  <c r="V26" i="1"/>
  <c r="AK26" i="1" s="1"/>
  <c r="S26" i="1"/>
  <c r="AK25" i="1"/>
  <c r="S25" i="1"/>
  <c r="AL25" i="1" s="1"/>
  <c r="AK24" i="1"/>
  <c r="V24" i="1"/>
  <c r="S24" i="1"/>
  <c r="AL24" i="1" s="1"/>
  <c r="AK23" i="1"/>
  <c r="S23" i="1"/>
  <c r="AK22" i="1"/>
  <c r="S22" i="1"/>
  <c r="AL22" i="1" s="1"/>
  <c r="AK21" i="1"/>
  <c r="S21" i="1"/>
  <c r="AL21" i="1" s="1"/>
  <c r="AK20" i="1"/>
  <c r="S20" i="1"/>
  <c r="AL20" i="1" s="1"/>
  <c r="AK19" i="1"/>
  <c r="S19" i="1"/>
  <c r="AK18" i="1"/>
  <c r="S18" i="1"/>
  <c r="AL18" i="1" s="1"/>
  <c r="AK17" i="1"/>
  <c r="S17" i="1"/>
  <c r="AL17" i="1" s="1"/>
  <c r="T16" i="1"/>
  <c r="AK16" i="1" s="1"/>
  <c r="AL16" i="1" s="1"/>
  <c r="S16" i="1"/>
  <c r="AL15" i="1"/>
  <c r="W15" i="1"/>
  <c r="AK15" i="1" s="1"/>
  <c r="S15" i="1"/>
  <c r="V14" i="1"/>
  <c r="AK14" i="1" s="1"/>
  <c r="AL14" i="1" s="1"/>
  <c r="S14" i="1"/>
  <c r="AL13" i="1"/>
  <c r="W13" i="1"/>
  <c r="AK13" i="1" s="1"/>
  <c r="S13" i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371" i="1" l="1"/>
  <c r="AL46" i="1"/>
  <c r="AL144" i="1"/>
  <c r="AL186" i="1"/>
  <c r="AL284" i="1"/>
  <c r="AL287" i="1"/>
  <c r="AL427" i="1"/>
  <c r="AL645" i="1"/>
  <c r="AL3" i="1"/>
  <c r="AL7" i="1"/>
  <c r="AL11" i="1"/>
  <c r="AL19" i="1"/>
  <c r="AL23" i="1"/>
  <c r="AL26" i="1"/>
  <c r="AL30" i="1"/>
  <c r="AL33" i="1"/>
  <c r="AL37" i="1"/>
  <c r="AL48" i="1"/>
  <c r="AL52" i="1"/>
  <c r="AL58" i="1"/>
  <c r="AL62" i="1"/>
  <c r="AL66" i="1"/>
  <c r="AL73" i="1"/>
  <c r="AL77" i="1"/>
  <c r="AL81" i="1"/>
  <c r="AL89" i="1"/>
  <c r="AL93" i="1"/>
  <c r="AL97" i="1"/>
  <c r="AL103" i="1"/>
  <c r="AL107" i="1"/>
  <c r="AL114" i="1"/>
  <c r="AL118" i="1"/>
  <c r="AL122" i="1"/>
  <c r="AL126" i="1"/>
  <c r="AL134" i="1"/>
  <c r="AL137" i="1"/>
  <c r="AK148" i="1"/>
  <c r="AL148" i="1" s="1"/>
  <c r="AL154" i="1"/>
  <c r="AL158" i="1"/>
  <c r="AL162" i="1"/>
  <c r="AL173" i="1"/>
  <c r="AL177" i="1"/>
  <c r="AL180" i="1"/>
  <c r="AK183" i="1"/>
  <c r="AL183" i="1" s="1"/>
  <c r="AK185" i="1"/>
  <c r="AL185" i="1" s="1"/>
  <c r="AL191" i="1"/>
  <c r="AL194" i="1"/>
  <c r="AL197" i="1"/>
  <c r="AL200" i="1"/>
  <c r="AL204" i="1"/>
  <c r="AL208" i="1"/>
  <c r="AL211" i="1"/>
  <c r="AL218" i="1"/>
  <c r="AL222" i="1"/>
  <c r="AL228" i="1"/>
  <c r="AL232" i="1"/>
  <c r="AL237" i="1"/>
  <c r="AL244" i="1"/>
  <c r="AL250" i="1"/>
  <c r="AL252" i="1"/>
  <c r="AL256" i="1"/>
  <c r="AL263" i="1"/>
  <c r="AL267" i="1"/>
  <c r="AL270" i="1"/>
  <c r="AL274" i="1"/>
  <c r="AL278" i="1"/>
  <c r="AL282" i="1"/>
  <c r="AK285" i="1"/>
  <c r="AL285" i="1" s="1"/>
  <c r="AL293" i="1"/>
  <c r="AL297" i="1"/>
  <c r="AL302" i="1"/>
  <c r="AL306" i="1"/>
  <c r="AL310" i="1"/>
  <c r="AL314" i="1"/>
  <c r="AL318" i="1"/>
  <c r="AL322" i="1"/>
  <c r="AL329" i="1"/>
  <c r="AL332" i="1"/>
  <c r="AK335" i="1"/>
  <c r="AL335" i="1" s="1"/>
  <c r="AL338" i="1"/>
  <c r="AK341" i="1"/>
  <c r="AL341" i="1" s="1"/>
  <c r="AL343" i="1"/>
  <c r="AK348" i="1"/>
  <c r="AL348" i="1" s="1"/>
  <c r="AL359" i="1"/>
  <c r="AL362" i="1"/>
  <c r="AL366" i="1"/>
  <c r="AL369" i="1"/>
  <c r="AK371" i="1"/>
  <c r="AL376" i="1"/>
  <c r="AL380" i="1"/>
  <c r="AL386" i="1"/>
  <c r="AL393" i="1"/>
  <c r="AL397" i="1"/>
  <c r="AL401" i="1"/>
  <c r="AL405" i="1"/>
  <c r="AL409" i="1"/>
  <c r="AL415" i="1"/>
  <c r="AL419" i="1"/>
  <c r="AK424" i="1"/>
  <c r="AL424" i="1" s="1"/>
  <c r="AL505" i="1"/>
  <c r="AK427" i="1"/>
  <c r="AL430" i="1"/>
  <c r="AK435" i="1"/>
  <c r="AL435" i="1" s="1"/>
  <c r="AL439" i="1"/>
  <c r="AL443" i="1"/>
  <c r="AL447" i="1"/>
  <c r="AL451" i="1"/>
  <c r="AL456" i="1"/>
  <c r="AL462" i="1"/>
  <c r="AL472" i="1"/>
  <c r="AL476" i="1"/>
  <c r="AL480" i="1"/>
  <c r="AL484" i="1"/>
  <c r="AL488" i="1"/>
  <c r="AL492" i="1"/>
  <c r="AL496" i="1"/>
  <c r="AL500" i="1"/>
  <c r="AL504" i="1"/>
  <c r="AL508" i="1"/>
  <c r="AL512" i="1"/>
  <c r="AL516" i="1"/>
  <c r="AL521" i="1"/>
  <c r="AL526" i="1"/>
  <c r="AL530" i="1"/>
  <c r="AL536" i="1"/>
  <c r="AL540" i="1"/>
  <c r="AL544" i="1"/>
  <c r="AL549" i="1"/>
  <c r="AL554" i="1"/>
  <c r="AL558" i="1"/>
  <c r="AL562" i="1"/>
  <c r="AL566" i="1"/>
  <c r="AL570" i="1"/>
  <c r="AL577" i="1"/>
  <c r="AL581" i="1"/>
  <c r="AL589" i="1"/>
  <c r="AL596" i="1"/>
  <c r="AL600" i="1"/>
  <c r="AL604" i="1"/>
  <c r="AL608" i="1"/>
  <c r="AL612" i="1"/>
  <c r="AL616" i="1"/>
  <c r="AL620" i="1"/>
  <c r="AL630" i="1"/>
  <c r="AL634" i="1"/>
  <c r="AL638" i="1"/>
  <c r="AL649" i="1"/>
  <c r="AL652" i="1"/>
  <c r="AL654" i="1"/>
  <c r="AL659" i="1"/>
  <c r="AL662" i="1"/>
  <c r="AL666" i="1"/>
  <c r="AL670" i="1"/>
  <c r="AL675" i="1"/>
  <c r="AL679" i="1"/>
  <c r="AL683" i="1"/>
  <c r="AL687" i="1"/>
  <c r="AL691" i="1"/>
  <c r="AL695" i="1"/>
  <c r="AL699" i="1"/>
  <c r="AL703" i="1"/>
  <c r="AL707" i="1"/>
  <c r="AL711" i="1"/>
  <c r="AL713" i="1"/>
  <c r="AL717" i="1"/>
  <c r="AL722" i="1"/>
  <c r="AL726" i="1"/>
  <c r="AL730" i="1"/>
  <c r="AL737" i="1"/>
  <c r="AL743" i="1"/>
  <c r="AL751" i="1"/>
  <c r="AL755" i="1"/>
  <c r="D538" i="2" l="1"/>
  <c r="C538" i="2"/>
  <c r="E538" i="2" s="1"/>
  <c r="C537" i="2"/>
  <c r="E537" i="2" s="1"/>
  <c r="C536" i="2"/>
  <c r="E536" i="2" s="1"/>
  <c r="D535" i="2"/>
  <c r="E535" i="2" s="1"/>
  <c r="D534" i="2"/>
  <c r="E534" i="2" s="1"/>
  <c r="D533" i="2"/>
  <c r="E533" i="2" s="1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D514" i="2"/>
  <c r="E514" i="2" s="1"/>
  <c r="E513" i="2"/>
  <c r="E512" i="2"/>
  <c r="E511" i="2"/>
  <c r="E510" i="2"/>
  <c r="D509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E496" i="2"/>
  <c r="D496" i="2"/>
  <c r="E495" i="2"/>
  <c r="E494" i="2"/>
  <c r="E493" i="2"/>
  <c r="E492" i="2"/>
  <c r="D491" i="2"/>
  <c r="C491" i="2"/>
  <c r="E491" i="2" s="1"/>
  <c r="E490" i="2"/>
  <c r="E489" i="2"/>
  <c r="E488" i="2"/>
  <c r="E487" i="2"/>
  <c r="D486" i="2"/>
  <c r="E486" i="2" s="1"/>
  <c r="D485" i="2"/>
  <c r="E485" i="2" s="1"/>
  <c r="E484" i="2"/>
  <c r="E483" i="2"/>
  <c r="D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7" i="2"/>
  <c r="E466" i="2"/>
  <c r="D466" i="2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D441" i="2"/>
  <c r="E441" i="2" s="1"/>
  <c r="E440" i="2"/>
  <c r="E439" i="2"/>
  <c r="E438" i="2"/>
  <c r="E437" i="2"/>
  <c r="D437" i="2"/>
  <c r="E436" i="2"/>
  <c r="E435" i="2"/>
  <c r="E434" i="2"/>
  <c r="D433" i="2"/>
  <c r="E433" i="2" s="1"/>
  <c r="E432" i="2"/>
  <c r="E431" i="2"/>
  <c r="D431" i="2"/>
  <c r="E430" i="2"/>
  <c r="D430" i="2"/>
  <c r="E429" i="2"/>
  <c r="E428" i="2"/>
  <c r="E427" i="2"/>
  <c r="D427" i="2"/>
  <c r="E426" i="2"/>
  <c r="D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D406" i="2"/>
  <c r="E406" i="2" s="1"/>
  <c r="E405" i="2"/>
  <c r="E404" i="2"/>
  <c r="E403" i="2"/>
  <c r="E402" i="2"/>
  <c r="D401" i="2"/>
  <c r="E401" i="2" s="1"/>
  <c r="D400" i="2"/>
  <c r="C400" i="2"/>
  <c r="E400" i="2" s="1"/>
  <c r="E399" i="2"/>
  <c r="D399" i="2"/>
  <c r="E398" i="2"/>
  <c r="E397" i="2"/>
  <c r="E396" i="2"/>
  <c r="E395" i="2"/>
  <c r="E394" i="2"/>
  <c r="D394" i="2"/>
  <c r="E393" i="2"/>
  <c r="E392" i="2"/>
  <c r="E391" i="2"/>
  <c r="E390" i="2"/>
  <c r="E389" i="2"/>
  <c r="E388" i="2"/>
  <c r="E387" i="2"/>
  <c r="E386" i="2"/>
  <c r="E385" i="2"/>
  <c r="D384" i="2"/>
  <c r="E384" i="2" s="1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D365" i="2"/>
  <c r="E365" i="2" s="1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D300" i="2"/>
  <c r="E299" i="2"/>
  <c r="E298" i="2"/>
  <c r="E297" i="2"/>
  <c r="E296" i="2"/>
  <c r="E295" i="2"/>
  <c r="E294" i="2"/>
  <c r="E293" i="2"/>
  <c r="D292" i="2"/>
  <c r="E292" i="2" s="1"/>
  <c r="E291" i="2"/>
  <c r="E290" i="2"/>
  <c r="E289" i="2"/>
  <c r="E288" i="2"/>
  <c r="D287" i="2"/>
  <c r="C287" i="2"/>
  <c r="E287" i="2" s="1"/>
  <c r="E286" i="2"/>
  <c r="E285" i="2"/>
  <c r="E284" i="2"/>
  <c r="E283" i="2"/>
  <c r="E282" i="2"/>
  <c r="D282" i="2"/>
  <c r="E281" i="2"/>
  <c r="D280" i="2"/>
  <c r="E280" i="2" s="1"/>
  <c r="E279" i="2"/>
  <c r="E278" i="2"/>
  <c r="D277" i="2"/>
  <c r="E277" i="2" s="1"/>
  <c r="E276" i="2"/>
  <c r="D275" i="2"/>
  <c r="E275" i="2" s="1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D254" i="2"/>
  <c r="E253" i="2"/>
  <c r="D253" i="2"/>
  <c r="E252" i="2"/>
  <c r="E251" i="2"/>
  <c r="E250" i="2"/>
  <c r="E249" i="2"/>
  <c r="E248" i="2"/>
  <c r="D248" i="2"/>
  <c r="E247" i="2"/>
  <c r="E246" i="2"/>
  <c r="E245" i="2"/>
  <c r="D245" i="2"/>
  <c r="E244" i="2"/>
  <c r="D244" i="2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D209" i="2"/>
  <c r="E208" i="2"/>
  <c r="E207" i="2"/>
  <c r="E206" i="2"/>
  <c r="E205" i="2"/>
  <c r="E204" i="2"/>
  <c r="E203" i="2"/>
  <c r="E202" i="2"/>
  <c r="E201" i="2"/>
  <c r="D200" i="2"/>
  <c r="E200" i="2" s="1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E182" i="2"/>
  <c r="D182" i="2"/>
  <c r="E181" i="2"/>
  <c r="D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E148" i="2"/>
  <c r="C148" i="2"/>
  <c r="E147" i="2"/>
  <c r="C147" i="2"/>
  <c r="E146" i="2"/>
  <c r="E145" i="2"/>
  <c r="E144" i="2"/>
  <c r="D144" i="2"/>
  <c r="E143" i="2"/>
  <c r="E142" i="2"/>
  <c r="E141" i="2"/>
  <c r="D140" i="2"/>
  <c r="E140" i="2" s="1"/>
  <c r="D139" i="2"/>
  <c r="E139" i="2" s="1"/>
  <c r="C138" i="2"/>
  <c r="E138" i="2" s="1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D121" i="2"/>
  <c r="E121" i="2" s="1"/>
  <c r="E120" i="2"/>
  <c r="E119" i="2"/>
  <c r="D119" i="2"/>
  <c r="E118" i="2"/>
  <c r="C117" i="2"/>
  <c r="E117" i="2" s="1"/>
  <c r="D116" i="2"/>
  <c r="E116" i="2" s="1"/>
  <c r="E115" i="2"/>
  <c r="E114" i="2"/>
  <c r="E113" i="2"/>
  <c r="E112" i="2"/>
  <c r="E111" i="2"/>
  <c r="E110" i="2"/>
  <c r="E109" i="2"/>
  <c r="E108" i="2"/>
  <c r="E107" i="2"/>
  <c r="E106" i="2"/>
  <c r="D106" i="2"/>
  <c r="E105" i="2"/>
  <c r="D105" i="2"/>
  <c r="E104" i="2"/>
  <c r="D104" i="2"/>
  <c r="E103" i="2"/>
  <c r="D102" i="2"/>
  <c r="E102" i="2" s="1"/>
  <c r="D101" i="2"/>
  <c r="E101" i="2" s="1"/>
  <c r="D100" i="2"/>
  <c r="E100" i="2" s="1"/>
  <c r="E99" i="2"/>
  <c r="E98" i="2"/>
  <c r="E97" i="2"/>
  <c r="E96" i="2"/>
  <c r="E95" i="2"/>
  <c r="E94" i="2"/>
  <c r="D93" i="2"/>
  <c r="E93" i="2" s="1"/>
  <c r="E92" i="2"/>
  <c r="E91" i="2"/>
  <c r="E90" i="2"/>
  <c r="E89" i="2"/>
  <c r="E88" i="2"/>
  <c r="E87" i="2"/>
  <c r="E86" i="2"/>
  <c r="D86" i="2"/>
  <c r="E85" i="2"/>
  <c r="E84" i="2"/>
  <c r="E83" i="2"/>
  <c r="D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D68" i="2"/>
  <c r="E68" i="2" s="1"/>
  <c r="E67" i="2"/>
  <c r="D66" i="2"/>
  <c r="E66" i="2" s="1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D47" i="2"/>
  <c r="E47" i="2" s="1"/>
  <c r="D46" i="2"/>
  <c r="E46" i="2" s="1"/>
  <c r="E45" i="2"/>
  <c r="E44" i="2"/>
  <c r="E43" i="2"/>
  <c r="E42" i="2"/>
  <c r="E41" i="2"/>
  <c r="E40" i="2"/>
  <c r="E39" i="2"/>
  <c r="E38" i="2"/>
  <c r="D37" i="2"/>
  <c r="C37" i="2"/>
  <c r="E37" i="2" s="1"/>
  <c r="E36" i="2"/>
  <c r="D35" i="2"/>
  <c r="E35" i="2" s="1"/>
  <c r="E34" i="2"/>
  <c r="D33" i="2"/>
  <c r="C33" i="2"/>
  <c r="E33" i="2" s="1"/>
  <c r="E32" i="2"/>
  <c r="D31" i="2"/>
  <c r="E31" i="2" s="1"/>
  <c r="E30" i="2"/>
  <c r="D29" i="2"/>
  <c r="E29" i="2" s="1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C2" i="2"/>
  <c r="E2" i="2" s="1"/>
</calcChain>
</file>

<file path=xl/sharedStrings.xml><?xml version="1.0" encoding="utf-8"?>
<sst xmlns="http://schemas.openxmlformats.org/spreadsheetml/2006/main" count="3972" uniqueCount="2576">
  <si>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</si>
  <si>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</si>
  <si>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</si>
  <si>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</si>
  <si>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</si>
  <si>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</si>
  <si>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</si>
  <si>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</si>
  <si>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</si>
  <si>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</si>
  <si>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</si>
  <si>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</si>
  <si>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</si>
  <si>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</si>
  <si>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</si>
  <si>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</si>
  <si>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</si>
  <si>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</si>
  <si>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</si>
  <si>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</si>
  <si>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</si>
  <si>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</si>
  <si>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</si>
  <si>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</si>
  <si>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</si>
  <si>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</si>
  <si>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</si>
  <si>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</si>
  <si>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</si>
  <si>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</si>
  <si>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</si>
  <si>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</si>
  <si>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</si>
  <si>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</si>
  <si>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</si>
  <si>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</si>
  <si>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</si>
  <si>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</si>
  <si>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</si>
  <si>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</si>
  <si>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</si>
  <si>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</si>
  <si>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</si>
  <si>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</si>
  <si>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</si>
  <si>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</si>
  <si>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</si>
  <si>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</si>
  <si>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</si>
  <si>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</si>
  <si>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</si>
  <si>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</si>
  <si>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</si>
  <si>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</si>
  <si>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</si>
  <si>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</si>
  <si>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</si>
  <si>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</si>
  <si>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</si>
  <si>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</si>
  <si>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</si>
  <si>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</si>
  <si>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</si>
  <si>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</si>
  <si>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</si>
  <si>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</si>
  <si>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</si>
  <si>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</si>
  <si>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</si>
  <si>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</si>
  <si>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</si>
  <si>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</si>
  <si>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</si>
  <si>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</si>
  <si>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</si>
  <si>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</si>
  <si>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</si>
  <si>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</si>
  <si>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</si>
  <si>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</si>
  <si>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</si>
  <si>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</si>
  <si>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</si>
  <si>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</si>
  <si>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</si>
  <si>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</si>
  <si>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</si>
  <si>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</si>
  <si>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</si>
  <si>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</si>
  <si>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</si>
  <si>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</si>
  <si>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</si>
  <si>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</si>
  <si>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</si>
  <si>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</si>
  <si>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</si>
  <si>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</si>
  <si>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</si>
  <si>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</si>
  <si>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</si>
  <si>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</si>
  <si>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</si>
  <si>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</si>
  <si>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</si>
  <si>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</si>
  <si>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</si>
  <si>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</si>
  <si>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</si>
  <si>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</si>
  <si>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</si>
  <si>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</si>
  <si>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</si>
  <si>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</si>
  <si>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</si>
  <si>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</si>
  <si>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</si>
  <si>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</si>
  <si>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</si>
  <si>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</si>
  <si>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</si>
  <si>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</si>
  <si>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</si>
  <si>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</si>
  <si>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</si>
  <si>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</si>
  <si>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</si>
  <si>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</si>
  <si>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</si>
  <si>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</si>
  <si>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</si>
  <si>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</si>
  <si>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</si>
  <si>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</si>
  <si>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</si>
  <si>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</si>
  <si>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</si>
  <si>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</si>
  <si>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</si>
  <si>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</si>
  <si>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</si>
  <si>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</si>
  <si>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</si>
  <si>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</si>
  <si>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</si>
  <si>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</si>
  <si>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</si>
  <si>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</si>
  <si>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</si>
  <si>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</si>
  <si>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</si>
  <si>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</si>
  <si>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</si>
  <si>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</si>
  <si>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</si>
  <si>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</si>
  <si>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</si>
  <si>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</si>
  <si>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</si>
  <si>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</si>
  <si>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</si>
  <si>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</si>
  <si>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</si>
  <si>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</si>
  <si>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</si>
  <si>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</si>
  <si>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</si>
  <si>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</si>
  <si>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</si>
  <si>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</si>
  <si>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</si>
  <si>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</si>
  <si>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</si>
  <si>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</si>
  <si>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</si>
  <si>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</si>
  <si>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</si>
  <si>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</si>
  <si>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</si>
  <si>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</si>
  <si>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</si>
  <si>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</si>
  <si>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</si>
  <si>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</si>
  <si>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</si>
  <si>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</si>
  <si>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</si>
  <si>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</si>
  <si>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</si>
  <si>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</si>
  <si>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</si>
  <si>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</si>
  <si>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</si>
  <si>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</si>
  <si>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</si>
  <si>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</si>
  <si>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</si>
  <si>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</si>
  <si>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</si>
  <si>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</si>
  <si>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</si>
  <si>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</si>
  <si>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</si>
  <si>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</si>
  <si>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</si>
  <si>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</si>
  <si>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</si>
  <si>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</si>
  <si>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</si>
  <si>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</si>
  <si>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</si>
  <si>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</si>
  <si>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</si>
  <si>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</si>
  <si>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</si>
  <si>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</si>
  <si>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</si>
  <si>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</si>
  <si>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</si>
  <si>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</si>
  <si>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</si>
  <si>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</si>
  <si>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</si>
  <si>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</si>
  <si>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</si>
  <si>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</si>
  <si>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</si>
  <si>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</si>
  <si>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</si>
  <si>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</si>
  <si>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</si>
  <si>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</si>
  <si>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</si>
  <si>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</si>
  <si>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</si>
  <si>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</si>
  <si>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</si>
  <si>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</si>
  <si>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</si>
  <si>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</si>
  <si>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</si>
  <si>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</si>
  <si>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</si>
  <si>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</si>
  <si>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</si>
  <si>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</si>
  <si>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</si>
  <si>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</si>
  <si>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</si>
  <si>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</si>
  <si>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</si>
  <si>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</si>
  <si>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</si>
  <si>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</si>
  <si>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</si>
  <si>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</si>
  <si>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</si>
  <si>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</si>
  <si>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</si>
  <si>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</si>
  <si>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</si>
  <si>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</si>
  <si>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</si>
  <si>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</si>
  <si>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</si>
  <si>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</si>
  <si>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</si>
  <si>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</si>
  <si>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</si>
  <si>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</si>
  <si>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</si>
  <si>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</si>
  <si>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</si>
  <si>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</si>
  <si>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</si>
  <si>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</si>
  <si>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</si>
  <si>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</si>
  <si>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</si>
  <si>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</si>
  <si>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</si>
  <si>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</si>
  <si>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</si>
  <si>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</si>
  <si>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</si>
  <si>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</si>
  <si>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</si>
  <si>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</si>
  <si>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</si>
  <si>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</si>
  <si>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</si>
  <si>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</si>
  <si>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</si>
  <si>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</si>
  <si>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</si>
  <si>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</si>
  <si>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</si>
  <si>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</si>
  <si>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</si>
  <si>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</si>
  <si>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</si>
  <si>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</si>
  <si>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</si>
  <si>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</si>
  <si>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</si>
  <si>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</si>
  <si>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</si>
  <si>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</si>
  <si>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</si>
  <si>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</si>
  <si>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</si>
  <si>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</si>
  <si>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</si>
  <si>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</si>
  <si>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</si>
  <si>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</si>
  <si>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</si>
  <si>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</si>
  <si>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</si>
  <si>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</si>
  <si>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</si>
  <si>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</si>
  <si>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</si>
  <si>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</si>
  <si>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</si>
  <si>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</si>
  <si>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</si>
  <si>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</si>
  <si>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</si>
  <si>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</si>
  <si>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</si>
  <si>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</si>
  <si>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</si>
  <si>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</si>
  <si>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</si>
  <si>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</si>
  <si>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</si>
  <si>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</si>
  <si>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</si>
  <si>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</si>
  <si>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</si>
  <si>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</si>
  <si>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</si>
  <si>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</si>
  <si>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</si>
  <si>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</si>
  <si>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</si>
  <si>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</si>
  <si>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</si>
  <si>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</si>
  <si>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</si>
  <si>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</si>
  <si>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</si>
  <si>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</si>
  <si>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</si>
  <si>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</si>
  <si>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</si>
  <si>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</si>
  <si>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</si>
  <si>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</si>
  <si>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</si>
  <si>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</si>
  <si>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</si>
  <si>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</si>
  <si>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</si>
  <si>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</si>
  <si>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</si>
  <si>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</si>
  <si>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</si>
  <si>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</si>
  <si>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</si>
  <si>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</si>
  <si>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</si>
  <si>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</si>
  <si>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</si>
  <si>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</si>
  <si>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</si>
  <si>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</si>
  <si>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</si>
  <si>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</si>
  <si>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</si>
  <si>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</si>
  <si>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</si>
  <si>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</si>
  <si>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</si>
  <si>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</si>
  <si>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</si>
  <si>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</si>
  <si>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</si>
  <si>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</si>
  <si>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</si>
  <si>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</si>
  <si>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</si>
  <si>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</si>
  <si>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</si>
  <si>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</si>
  <si>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</si>
  <si>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</si>
  <si>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</si>
  <si>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</si>
  <si>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</si>
  <si>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</si>
  <si>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</si>
  <si>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</si>
  <si>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</si>
  <si>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</si>
  <si>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</si>
  <si>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</si>
  <si>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</si>
  <si>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</si>
  <si>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</si>
  <si>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</si>
  <si>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</si>
  <si>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</si>
  <si>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</si>
  <si>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</si>
  <si>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</si>
  <si>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</si>
  <si>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</si>
  <si>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</si>
  <si>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</si>
  <si>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</si>
  <si>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</si>
  <si>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</si>
  <si>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</si>
  <si>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</si>
  <si>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</si>
  <si>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</si>
  <si>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</si>
  <si>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</si>
  <si>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</si>
  <si>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</si>
  <si>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</si>
  <si>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</si>
  <si>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</si>
  <si>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</si>
  <si>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</si>
  <si>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</si>
  <si>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</si>
  <si>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</si>
  <si>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</si>
  <si>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</si>
  <si>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</si>
  <si>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</si>
  <si>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</si>
  <si>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</si>
  <si>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</si>
  <si>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</si>
  <si>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</si>
  <si>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</si>
  <si>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</si>
  <si>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</si>
  <si>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</si>
  <si>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</si>
  <si>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</si>
  <si>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</si>
  <si>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</si>
  <si>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</si>
  <si>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</si>
  <si>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</si>
  <si>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</si>
  <si>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</si>
  <si>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</si>
  <si>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</si>
  <si>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</si>
  <si>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</si>
  <si>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</si>
  <si>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</si>
  <si>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</si>
  <si>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</si>
  <si>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</si>
  <si>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</si>
  <si>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</si>
  <si>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</si>
  <si>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</si>
  <si>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</si>
  <si>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</si>
  <si>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</si>
  <si>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</si>
  <si>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</si>
  <si>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</si>
  <si>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</si>
  <si>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</si>
  <si>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</si>
  <si>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</si>
  <si>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</si>
  <si>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</si>
  <si>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</si>
  <si>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</si>
  <si>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</si>
  <si>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</si>
  <si>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</si>
  <si>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</si>
  <si>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</si>
  <si>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</si>
  <si>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</si>
  <si>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</si>
  <si>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</si>
  <si>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</si>
  <si>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</si>
  <si>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</si>
  <si>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</si>
  <si>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</si>
  <si>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</si>
  <si>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</si>
  <si>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</si>
  <si>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</si>
  <si>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</si>
  <si>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</si>
  <si>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</si>
  <si>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</si>
  <si>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</si>
  <si>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</si>
  <si>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</si>
  <si>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</si>
  <si>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</si>
  <si>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</si>
  <si>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</si>
  <si>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</si>
  <si>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</si>
  <si>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</si>
  <si>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</si>
  <si>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</si>
  <si>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</si>
  <si>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</si>
  <si>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</si>
  <si>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</si>
  <si>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</si>
  <si>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</si>
  <si>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</si>
  <si>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</si>
  <si>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</si>
  <si>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</si>
  <si>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</si>
  <si>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</si>
  <si>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</si>
  <si>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</si>
  <si>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</si>
  <si>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</si>
  <si>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</si>
  <si>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</si>
  <si>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</si>
  <si>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</si>
  <si>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</si>
  <si>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</si>
  <si>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</si>
  <si>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</si>
  <si>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</si>
  <si>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</si>
  <si>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</si>
  <si>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</si>
  <si>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</si>
  <si>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</si>
  <si>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</si>
  <si>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</si>
  <si>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</si>
  <si>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</si>
  <si>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</si>
  <si>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</si>
  <si>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</si>
  <si>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</si>
  <si>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</si>
  <si>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</si>
  <si>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</si>
  <si>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</si>
  <si>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</si>
  <si>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</si>
  <si>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</si>
  <si>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</si>
  <si>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</si>
  <si>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</si>
  <si>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</si>
  <si>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</si>
  <si>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</si>
  <si>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</si>
  <si>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</si>
  <si>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</si>
  <si>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</si>
  <si>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</si>
  <si>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</si>
  <si>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</si>
  <si>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</si>
  <si>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</si>
  <si>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</si>
  <si>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</si>
  <si>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</si>
  <si>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</si>
  <si>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</si>
  <si>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</si>
  <si>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</si>
  <si>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</si>
  <si>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</si>
  <si>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</si>
  <si>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</si>
  <si>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</si>
  <si>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</si>
  <si>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</si>
  <si>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</si>
  <si>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</si>
  <si>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</si>
  <si>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</si>
  <si>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</si>
  <si>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</si>
  <si>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</si>
  <si>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</si>
  <si>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</si>
  <si>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</si>
  <si>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</si>
  <si>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</si>
  <si>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</si>
  <si>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</si>
  <si>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</si>
  <si>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</si>
  <si>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</si>
  <si>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</si>
  <si>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</si>
  <si>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</si>
  <si>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</si>
  <si>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</si>
  <si>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</si>
  <si>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</si>
  <si>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</si>
  <si>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</si>
  <si>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</si>
  <si>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</si>
  <si>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</si>
  <si>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</si>
  <si>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</si>
  <si>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</si>
  <si>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</si>
  <si>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</si>
  <si>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</si>
  <si>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</si>
  <si>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</si>
  <si>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</si>
  <si>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</si>
  <si>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</si>
  <si>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</si>
  <si>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</si>
  <si>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</si>
  <si>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</si>
  <si>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</si>
  <si>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</si>
  <si>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</si>
  <si>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</si>
  <si>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</si>
  <si>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</si>
  <si>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</si>
  <si>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</si>
  <si>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</si>
  <si>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</si>
  <si>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</si>
  <si>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</si>
  <si>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</si>
  <si>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</si>
  <si>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</si>
  <si>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</si>
  <si>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</si>
  <si>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</si>
  <si>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</si>
  <si>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</si>
  <si>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</si>
  <si>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</si>
  <si>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</si>
  <si>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</si>
  <si>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</si>
  <si>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</si>
  <si>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</si>
  <si>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</si>
  <si>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</si>
  <si>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</si>
  <si>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</si>
  <si>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</si>
  <si>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</si>
  <si>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</si>
  <si>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</si>
  <si>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</si>
  <si>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</si>
  <si>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</si>
  <si>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</si>
  <si>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</si>
  <si>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</si>
  <si>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</si>
  <si>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</si>
  <si>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</si>
  <si>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</si>
  <si>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</si>
  <si>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</si>
  <si>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</si>
  <si>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</si>
  <si>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</si>
  <si>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</si>
  <si>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</si>
  <si>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</si>
  <si>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</si>
  <si>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</si>
  <si>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</si>
  <si>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</si>
  <si>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</si>
  <si>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</si>
  <si>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</si>
  <si>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</si>
  <si>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</si>
  <si>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</si>
  <si>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</si>
  <si>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</si>
  <si>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</si>
  <si>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</si>
  <si>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</si>
  <si>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</si>
  <si>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</si>
  <si>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</si>
  <si>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</si>
  <si>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</si>
  <si>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</si>
  <si>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</si>
  <si>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</si>
  <si>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</si>
  <si>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</si>
  <si>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</si>
  <si>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</si>
  <si>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</si>
  <si>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</si>
  <si>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</si>
  <si>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</si>
  <si>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</si>
  <si>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</si>
  <si>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</si>
  <si>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</si>
  <si>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</si>
  <si>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</si>
  <si>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</si>
  <si>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</si>
  <si>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</si>
  <si>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</si>
  <si>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</si>
  <si>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</si>
  <si>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</si>
  <si>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</si>
  <si>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</si>
  <si>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</si>
  <si>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</si>
  <si>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</si>
  <si>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</si>
  <si>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</si>
  <si>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</si>
  <si>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</si>
  <si>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</si>
  <si>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</si>
  <si>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</si>
  <si>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</si>
  <si>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</si>
  <si>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</si>
  <si>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</si>
  <si>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</si>
  <si>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</si>
  <si>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</si>
  <si>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</si>
  <si>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</si>
  <si>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</si>
  <si>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</si>
  <si>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</si>
  <si>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</si>
  <si>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</si>
  <si>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</si>
  <si>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</si>
  <si>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</si>
  <si>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</si>
  <si>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</si>
  <si>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</si>
  <si>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</si>
  <si>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</si>
  <si>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</si>
  <si>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</si>
  <si>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</si>
  <si>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</si>
  <si>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</si>
  <si>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</si>
  <si>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</si>
  <si>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</si>
  <si>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</si>
  <si>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</si>
  <si>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</si>
  <si>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</si>
  <si>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</si>
  <si>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</si>
  <si>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</si>
  <si>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</si>
  <si>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</si>
  <si>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</si>
  <si>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</si>
  <si>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</si>
  <si>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</si>
  <si>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</si>
  <si>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</si>
  <si>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</si>
  <si>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</si>
  <si>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</si>
  <si>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</si>
  <si>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</si>
  <si>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</si>
  <si>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</si>
  <si>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</si>
  <si>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</si>
  <si>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</si>
  <si>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</si>
  <si>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</si>
  <si>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</si>
  <si>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</si>
  <si>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</si>
  <si>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</si>
  <si>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</si>
  <si>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</si>
  <si>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</si>
  <si>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</si>
  <si>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</si>
  <si>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</si>
  <si>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</si>
  <si>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</si>
  <si>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</si>
  <si>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</si>
  <si>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</si>
  <si>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</si>
  <si>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</si>
  <si>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</si>
  <si>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</si>
  <si>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</si>
  <si>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</si>
  <si>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</si>
  <si>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</si>
  <si>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</si>
  <si>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</si>
  <si>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</si>
  <si>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</si>
  <si>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</si>
  <si>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</si>
  <si>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</si>
  <si>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</si>
  <si>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</si>
  <si>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</si>
  <si>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</si>
  <si>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</si>
  <si>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</si>
  <si>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</si>
  <si>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</si>
  <si>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</si>
  <si>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</si>
  <si>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</si>
  <si>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</si>
  <si>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</si>
  <si>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</si>
  <si>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</si>
  <si>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</si>
  <si>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</si>
  <si>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</si>
  <si>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</si>
  <si>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</si>
  <si>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</si>
  <si>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</si>
  <si>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</si>
  <si>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</si>
  <si>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</si>
  <si>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</si>
  <si>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</si>
  <si>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</si>
  <si>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</si>
  <si>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</si>
  <si>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</si>
  <si>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</si>
  <si>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</si>
  <si>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</si>
  <si>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</si>
  <si>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</si>
  <si>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</si>
  <si>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</si>
  <si>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</si>
  <si>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</si>
  <si>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</si>
  <si>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</si>
  <si>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</si>
  <si>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</si>
  <si>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</si>
  <si>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</si>
  <si>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</si>
  <si>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</si>
  <si>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</si>
  <si>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</si>
  <si>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</si>
  <si>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</si>
  <si>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</si>
  <si>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</si>
  <si>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</si>
  <si>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</si>
  <si>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</si>
  <si>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</si>
  <si>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</si>
  <si>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</si>
  <si>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</si>
  <si>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</si>
  <si>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</si>
  <si>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</si>
  <si>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</si>
  <si>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</si>
  <si>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</si>
  <si>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</si>
  <si>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</si>
  <si>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</si>
  <si>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</si>
  <si>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</si>
  <si>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</si>
  <si>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</si>
  <si>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</si>
  <si>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</si>
  <si>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</si>
  <si>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</si>
  <si>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</si>
  <si>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</si>
  <si>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</si>
  <si>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</si>
  <si>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</si>
  <si>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</si>
  <si>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</si>
  <si>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</si>
  <si>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</si>
  <si>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</si>
  <si>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</si>
  <si>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</si>
  <si>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</si>
  <si>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</si>
  <si>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</si>
  <si>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</si>
  <si>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</si>
  <si>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</si>
  <si>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</si>
  <si>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</si>
  <si>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</si>
  <si>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</si>
  <si>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</si>
  <si>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</si>
  <si>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</si>
  <si>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</si>
  <si>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</si>
  <si>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</si>
  <si>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</si>
  <si>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</si>
  <si>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</si>
  <si>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</si>
  <si>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</si>
  <si>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</si>
  <si>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</si>
  <si>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</si>
  <si>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</si>
  <si>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</si>
  <si>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</si>
  <si>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</si>
  <si>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</si>
  <si>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</si>
  <si>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</si>
  <si>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</si>
  <si>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</si>
  <si>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</si>
  <si>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</si>
  <si>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</si>
  <si>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</si>
  <si>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</si>
  <si>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</si>
  <si>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</si>
  <si>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</si>
  <si>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</si>
  <si>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</si>
  <si>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</si>
  <si>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</si>
  <si>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</si>
  <si>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</si>
  <si>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</si>
  <si>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</si>
  <si>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</si>
  <si>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</si>
  <si>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</si>
  <si>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</si>
  <si>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</si>
  <si>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</si>
  <si>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</si>
  <si>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</si>
  <si>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</si>
  <si>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</si>
  <si>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</si>
  <si>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</si>
  <si>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</si>
  <si>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</si>
  <si>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</si>
  <si>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</si>
  <si>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</si>
  <si>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</si>
  <si>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</si>
  <si>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</si>
  <si>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</si>
  <si>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</si>
  <si>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</si>
  <si>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</si>
  <si>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</si>
  <si>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</si>
  <si>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</si>
  <si>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</si>
  <si>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</si>
  <si>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</si>
  <si>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</si>
  <si>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</si>
  <si>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</si>
  <si>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</si>
  <si>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</si>
  <si>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</si>
  <si>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</si>
  <si>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</si>
  <si>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</si>
  <si>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</si>
  <si>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</si>
  <si>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</si>
  <si>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</si>
  <si>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</si>
  <si>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</si>
  <si>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</si>
  <si>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</si>
  <si>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</si>
  <si>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</si>
  <si>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</si>
  <si>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</si>
  <si>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</si>
  <si>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</si>
  <si>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</si>
  <si>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</si>
  <si>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</si>
  <si>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</si>
  <si>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</si>
  <si>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</si>
  <si>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</si>
  <si>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</si>
  <si>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</si>
  <si>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</si>
  <si>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</si>
  <si>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</si>
  <si>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</si>
  <si>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</si>
  <si>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</si>
  <si>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</si>
  <si>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</si>
  <si>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</si>
  <si>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</si>
  <si>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</si>
  <si>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</si>
  <si>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</si>
  <si>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</si>
  <si>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</si>
  <si>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</si>
  <si>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</si>
  <si>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</si>
  <si>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</si>
  <si>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</si>
  <si>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</si>
  <si>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</si>
  <si>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</si>
  <si>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</si>
  <si>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</si>
  <si>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</si>
  <si>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</si>
  <si>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</si>
  <si>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</si>
  <si>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</si>
  <si>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</si>
  <si>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</si>
  <si>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</si>
  <si>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</si>
  <si>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</si>
  <si>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</si>
  <si>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</si>
  <si>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</si>
  <si>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</si>
  <si>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</si>
  <si>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</si>
  <si>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</si>
  <si>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</si>
  <si>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</si>
  <si>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</si>
  <si>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</si>
  <si>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</si>
  <si>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</si>
  <si>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</si>
  <si>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</si>
  <si>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</si>
  <si>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</si>
  <si>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</si>
  <si>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</si>
  <si>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</si>
  <si>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</si>
  <si>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</si>
  <si>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</si>
  <si>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</si>
  <si>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</si>
  <si>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</si>
  <si>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</si>
  <si>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</si>
  <si>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</si>
  <si>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</si>
  <si>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</si>
  <si>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</si>
  <si>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</si>
  <si>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</si>
  <si>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</si>
  <si>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</si>
  <si>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</si>
  <si>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</si>
  <si>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</si>
  <si>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</si>
  <si>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</si>
  <si>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</si>
  <si>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</si>
  <si>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</si>
  <si>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</si>
  <si>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</si>
  <si>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</si>
  <si>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</si>
  <si>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</si>
  <si>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</si>
  <si>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</si>
  <si>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</si>
  <si>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</si>
  <si>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</si>
  <si>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</si>
  <si>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</si>
  <si>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</si>
  <si>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</si>
  <si>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</si>
  <si>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</si>
  <si>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</si>
  <si>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</si>
  <si>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</si>
  <si>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</si>
  <si>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</si>
  <si>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</si>
  <si>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</si>
  <si>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</si>
  <si>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</si>
  <si>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</si>
  <si>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</si>
  <si>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</si>
  <si>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</si>
  <si>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</si>
  <si>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</si>
  <si>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</si>
  <si>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</si>
  <si>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</si>
  <si>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</si>
  <si>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</si>
  <si>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</si>
  <si>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</si>
  <si>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</si>
  <si>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</si>
  <si>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</si>
  <si>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</si>
  <si>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</si>
  <si>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</si>
  <si>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</si>
  <si>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</si>
  <si>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</si>
  <si>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</si>
  <si>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</si>
  <si>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</si>
  <si>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</si>
  <si>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</si>
  <si>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</si>
  <si>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</si>
  <si>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</si>
  <si>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</si>
  <si>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</si>
  <si>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</si>
  <si>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</si>
  <si>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</si>
  <si>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</si>
  <si>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</si>
  <si>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</si>
  <si>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</si>
  <si>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</si>
  <si>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</si>
  <si>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</si>
  <si>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</si>
  <si>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</si>
  <si>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</si>
  <si>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</si>
  <si>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</si>
  <si>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</si>
  <si>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</si>
  <si>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</si>
  <si>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</si>
  <si>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</si>
  <si>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</si>
  <si>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</si>
  <si>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</si>
  <si>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</si>
  <si>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</si>
  <si>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</si>
  <si>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</si>
  <si>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</si>
  <si>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</si>
  <si>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</si>
  <si>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</si>
  <si>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</si>
  <si>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</si>
  <si>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</si>
  <si>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</si>
  <si>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</si>
  <si>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</si>
  <si>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</si>
  <si>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</si>
  <si>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</si>
  <si>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</si>
  <si>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</si>
  <si>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</si>
  <si>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</si>
  <si>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</si>
  <si>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</si>
  <si>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</si>
  <si>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</si>
  <si>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</si>
  <si>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</si>
  <si>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</si>
  <si>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</si>
  <si>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</si>
  <si>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</si>
  <si>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</si>
  <si>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</si>
  <si>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</si>
  <si>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</si>
  <si>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</si>
  <si>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</si>
  <si>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</si>
  <si>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</si>
  <si>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</si>
  <si>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</si>
  <si>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</si>
  <si>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</si>
  <si>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</si>
  <si>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</si>
  <si>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</si>
  <si>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</si>
  <si>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</si>
  <si>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</si>
  <si>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</si>
  <si>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</si>
  <si>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</si>
  <si>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</si>
  <si>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</si>
  <si>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</si>
  <si>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</si>
  <si>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</si>
  <si>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</si>
  <si>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</si>
  <si>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</si>
  <si>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</si>
  <si>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</si>
  <si>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</si>
  <si>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</si>
  <si>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</si>
  <si>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</si>
  <si>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</si>
  <si>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</si>
  <si>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</si>
  <si>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</si>
  <si>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</si>
  <si>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</si>
  <si>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</si>
  <si>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</si>
  <si>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</si>
  <si>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</si>
  <si>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</si>
  <si>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</si>
  <si>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</si>
  <si>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</si>
  <si>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</si>
  <si>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</si>
  <si>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</si>
  <si>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</si>
  <si>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</si>
  <si>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</si>
  <si>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</si>
  <si>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</si>
  <si>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</si>
  <si>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</si>
  <si>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</si>
  <si>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</si>
  <si>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</si>
  <si>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</si>
  <si>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</si>
  <si>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</si>
  <si>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</si>
  <si>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</si>
  <si>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</si>
  <si>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</si>
  <si>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</si>
  <si>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</si>
  <si>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</si>
  <si>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</si>
  <si>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</si>
  <si>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</si>
  <si>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</si>
  <si>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</si>
  <si>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</si>
  <si>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</si>
  <si>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</si>
  <si>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</si>
  <si>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</si>
  <si>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</si>
  <si>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</si>
  <si>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</si>
  <si>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</si>
  <si>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</si>
  <si>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</si>
  <si>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</si>
  <si>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</si>
  <si>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</si>
  <si>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</si>
  <si>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</si>
  <si>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</si>
  <si>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</si>
  <si>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</si>
  <si>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</si>
  <si>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</si>
  <si>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</si>
  <si>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</si>
  <si>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</si>
  <si>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</si>
  <si>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</si>
  <si>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</si>
  <si>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</si>
  <si>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</si>
  <si>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</si>
  <si>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</si>
  <si>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</si>
  <si>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</si>
  <si>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</si>
  <si>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</si>
  <si>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</si>
  <si>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</si>
  <si>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</si>
  <si>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</si>
  <si>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</si>
  <si>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</si>
  <si>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</si>
  <si>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</si>
  <si>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</si>
  <si>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</si>
  <si>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</si>
  <si>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</si>
  <si>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</si>
  <si>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</si>
  <si>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</si>
  <si>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</si>
  <si>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</si>
  <si>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</si>
  <si>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</si>
  <si>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</si>
  <si>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</si>
  <si>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</si>
  <si>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</si>
  <si>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</si>
  <si>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</si>
  <si>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</si>
  <si>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</si>
  <si>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</si>
  <si>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</si>
  <si>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</si>
  <si>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</si>
  <si>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</si>
  <si>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</si>
  <si>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</si>
  <si>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</si>
  <si>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</si>
  <si>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</si>
  <si>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</si>
  <si>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</si>
  <si>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</si>
  <si>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</si>
  <si>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</si>
  <si>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</si>
  <si>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</si>
  <si>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</si>
  <si>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</si>
  <si>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</si>
  <si>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</si>
  <si>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</si>
  <si>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</si>
  <si>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</si>
  <si>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</si>
  <si>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</si>
  <si>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</si>
  <si>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</si>
  <si>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</si>
  <si>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</si>
  <si>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</si>
  <si>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</si>
  <si>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</si>
  <si>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</si>
  <si>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</si>
  <si>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</si>
  <si>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</si>
  <si>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</si>
  <si>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</si>
  <si>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</si>
  <si>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</si>
  <si>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</si>
  <si>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</si>
  <si>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</si>
  <si>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</si>
  <si>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</si>
  <si>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</si>
  <si>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</si>
  <si>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</si>
  <si>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</si>
  <si>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</si>
  <si>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</si>
  <si>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</si>
  <si>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</si>
  <si>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</si>
  <si>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</si>
  <si>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</si>
  <si>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</si>
  <si>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</si>
  <si>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</si>
  <si>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</si>
  <si>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</si>
  <si>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</si>
  <si>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</si>
  <si>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</si>
  <si>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</si>
  <si>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</si>
  <si>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</si>
  <si>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</si>
  <si>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</si>
  <si>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</si>
  <si>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</si>
  <si>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</si>
  <si>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</si>
  <si>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</si>
  <si>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</si>
  <si>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</si>
  <si>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</si>
  <si>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</si>
  <si>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</si>
  <si>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</si>
  <si>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</si>
  <si>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</si>
  <si>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</si>
  <si>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</si>
  <si>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</si>
  <si>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</si>
  <si>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</si>
  <si>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</si>
  <si>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</si>
  <si>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</si>
  <si>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</si>
  <si>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</si>
  <si>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</si>
  <si>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</si>
  <si>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</si>
  <si>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</si>
  <si>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</si>
  <si>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</si>
  <si>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</si>
  <si>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</si>
  <si>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</si>
  <si>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</si>
  <si>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</si>
  <si>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</si>
  <si>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</si>
  <si>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</si>
  <si>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</si>
  <si>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</si>
  <si>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</si>
  <si>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</si>
  <si>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</si>
  <si>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</si>
  <si>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</si>
  <si>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</si>
  <si>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</si>
  <si>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</si>
  <si>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</si>
  <si>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</si>
  <si>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</si>
  <si>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</si>
  <si>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</si>
  <si>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</si>
  <si>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</si>
  <si>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</si>
  <si>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</si>
  <si>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</si>
  <si>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</si>
  <si>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</si>
  <si>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</si>
  <si>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</si>
  <si>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</si>
  <si>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</si>
  <si>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</si>
  <si>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</si>
  <si>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</si>
  <si>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</si>
  <si>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</si>
  <si>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</si>
  <si>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</si>
  <si>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</si>
  <si>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</si>
  <si>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</si>
  <si>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</si>
  <si>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</si>
  <si>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</si>
  <si>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</si>
  <si>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</si>
  <si>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</si>
  <si>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</si>
  <si>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</si>
  <si>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</si>
  <si>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</si>
  <si>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</si>
  <si>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</si>
  <si>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</si>
  <si>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</si>
  <si>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</si>
  <si>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</si>
  <si>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</si>
  <si>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</si>
  <si>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</si>
  <si>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</si>
  <si>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</si>
  <si>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</si>
  <si>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</si>
  <si>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</si>
  <si>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</si>
  <si>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</si>
  <si>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</si>
  <si>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</si>
  <si>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</si>
  <si>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</si>
  <si>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</si>
  <si>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</si>
  <si>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</si>
  <si>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</si>
  <si>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</si>
  <si>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</si>
  <si>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</si>
  <si>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</si>
  <si>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</si>
  <si>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</si>
  <si>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</si>
  <si>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</si>
  <si>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</si>
  <si>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</si>
  <si>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</si>
  <si>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</si>
  <si>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</si>
  <si>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</si>
  <si>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</si>
  <si>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</si>
  <si>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</si>
  <si>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</si>
  <si>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</si>
  <si>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</si>
  <si>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</si>
  <si>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</si>
  <si>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</si>
  <si>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</si>
  <si>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</si>
  <si>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</si>
  <si>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</si>
  <si>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</si>
  <si>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</si>
  <si>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</si>
  <si>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</si>
  <si>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</si>
  <si>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</si>
  <si>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</si>
  <si>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</si>
  <si>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</si>
  <si>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</si>
  <si>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</si>
  <si>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</si>
  <si>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</si>
  <si>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</si>
  <si>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</si>
  <si>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</si>
  <si>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</si>
  <si>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</si>
  <si>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</si>
  <si>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</si>
  <si>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</si>
  <si>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</si>
  <si>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</si>
  <si>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</si>
  <si>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</si>
  <si>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</si>
  <si>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</si>
  <si>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</si>
  <si>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</si>
  <si>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</si>
  <si>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</si>
  <si>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</si>
  <si>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</si>
  <si>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</si>
  <si>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</si>
  <si>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</si>
  <si>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</si>
  <si>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</si>
  <si>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</si>
  <si>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</si>
  <si>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</si>
  <si>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</si>
  <si>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</si>
  <si>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</si>
  <si>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</si>
  <si>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</si>
  <si>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</si>
  <si>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</si>
  <si>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</si>
  <si>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</si>
  <si>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</si>
  <si>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</si>
  <si>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</si>
  <si>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</si>
  <si>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</si>
  <si>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</si>
  <si>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</si>
  <si>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</si>
  <si>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</si>
  <si>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</si>
  <si>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</si>
  <si>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</si>
  <si>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</si>
  <si>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</si>
  <si>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</si>
  <si>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</si>
  <si>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</si>
  <si>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</si>
  <si>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</si>
  <si>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</si>
  <si>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</si>
  <si>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</si>
  <si>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</si>
  <si>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</si>
  <si>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</si>
  <si>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</si>
  <si>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</si>
  <si>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</si>
  <si>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</si>
  <si>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</si>
  <si>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</si>
  <si>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</si>
  <si>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</si>
  <si>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</si>
  <si>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</si>
  <si>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</si>
  <si>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</si>
  <si>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</si>
  <si>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</si>
  <si>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</si>
  <si>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</si>
  <si>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</si>
  <si>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</si>
  <si>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</si>
  <si>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</si>
  <si>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</si>
  <si>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</si>
  <si>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</si>
  <si>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</si>
  <si>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</si>
  <si>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</si>
  <si>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</si>
  <si>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</si>
  <si>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</si>
  <si>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</si>
  <si>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</si>
  <si>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</si>
  <si>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</si>
  <si>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</si>
  <si>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</si>
  <si>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</si>
  <si>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</si>
  <si>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</si>
  <si>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</si>
  <si>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</si>
  <si>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</si>
  <si>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</si>
  <si>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</si>
  <si>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</si>
  <si>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</si>
  <si>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</si>
  <si>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</si>
  <si>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</si>
  <si>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</si>
  <si>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</si>
  <si>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</si>
  <si>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</si>
  <si>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</si>
  <si>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</si>
  <si>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</si>
  <si>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</si>
  <si>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</si>
  <si>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</si>
  <si>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</si>
  <si>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</si>
  <si>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</si>
  <si>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</si>
  <si>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</si>
  <si>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</si>
  <si>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</si>
  <si>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</si>
  <si>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</si>
  <si>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</si>
  <si>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</si>
  <si>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</si>
  <si>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</si>
  <si>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</si>
  <si>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</si>
  <si>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</si>
  <si>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</si>
  <si>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</si>
  <si>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</si>
  <si>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</si>
  <si>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</si>
  <si>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</si>
  <si>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</si>
  <si>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</si>
  <si>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</si>
  <si>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</si>
  <si>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</si>
  <si>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</si>
  <si>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</si>
  <si>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</si>
  <si>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</si>
  <si>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</si>
  <si>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</si>
  <si>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</si>
  <si>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</si>
  <si>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</si>
  <si>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</si>
  <si>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</si>
  <si>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</si>
  <si>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</si>
  <si>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</si>
  <si>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</si>
  <si>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</si>
  <si>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</si>
  <si>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</si>
  <si>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</si>
  <si>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</si>
  <si>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</si>
  <si>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</si>
  <si>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</si>
  <si>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</si>
  <si>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</si>
  <si>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</si>
  <si>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</si>
  <si>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</si>
  <si>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</si>
  <si>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</si>
  <si>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</si>
  <si>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</si>
  <si>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</si>
  <si>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</si>
  <si>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</si>
  <si>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</si>
  <si>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</si>
  <si>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</si>
  <si>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</si>
  <si>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</si>
  <si>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</si>
  <si>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</si>
  <si>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</si>
  <si>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</si>
  <si>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</si>
  <si>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</si>
  <si>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</si>
  <si>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</si>
  <si>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</si>
  <si>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</si>
  <si>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</si>
  <si>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</si>
  <si>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</si>
  <si>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</si>
  <si>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</si>
  <si>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</si>
  <si>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</si>
  <si>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</si>
  <si>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</si>
  <si>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</si>
  <si>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</si>
  <si>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</si>
  <si>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</si>
  <si>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</si>
  <si>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</si>
  <si>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</si>
  <si>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</si>
  <si>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</si>
  <si>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</si>
  <si>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</si>
  <si>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</si>
  <si>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</si>
  <si>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</si>
  <si>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</si>
  <si>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</si>
  <si>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</si>
  <si>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</si>
  <si>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</si>
  <si>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</si>
  <si>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</si>
  <si>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</si>
  <si>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</si>
  <si>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</si>
  <si>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</si>
  <si>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</si>
  <si>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</si>
  <si>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</si>
  <si>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</si>
  <si>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</si>
  <si>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</si>
  <si>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</si>
  <si>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</si>
  <si>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</si>
  <si>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</si>
  <si>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</si>
  <si>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</si>
  <si>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</si>
  <si>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</si>
  <si>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</si>
  <si>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</si>
  <si>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</si>
  <si>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</si>
  <si>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</si>
  <si>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</si>
  <si>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</si>
  <si>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</si>
  <si>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</si>
  <si>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</si>
  <si>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</si>
  <si>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</si>
  <si>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</si>
  <si>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</si>
  <si>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</si>
  <si>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</si>
  <si>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</si>
  <si>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</si>
  <si>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</si>
  <si>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</si>
  <si>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</si>
  <si>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</si>
  <si>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</si>
  <si>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</si>
  <si>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</si>
  <si>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</si>
  <si>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</si>
  <si>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</si>
  <si>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</si>
  <si>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</si>
  <si>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</si>
  <si>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</si>
  <si>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</si>
  <si>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</si>
  <si>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</si>
  <si>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</si>
  <si>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</si>
  <si>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</si>
  <si>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</si>
  <si>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</si>
  <si>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</si>
  <si>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</si>
  <si>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</si>
  <si>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</si>
  <si>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</si>
  <si>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</si>
  <si>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</si>
  <si>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</si>
  <si>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</si>
  <si>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</si>
  <si>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</si>
  <si>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</si>
  <si>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</si>
  <si>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</si>
  <si>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</si>
  <si>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</si>
  <si>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</si>
  <si>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</si>
  <si>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</si>
  <si>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</si>
  <si>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</si>
  <si>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</si>
  <si>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</si>
  <si>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</si>
  <si>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</si>
  <si>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</si>
  <si>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</si>
  <si>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</si>
  <si>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</si>
  <si>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</si>
  <si>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</si>
  <si>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</si>
  <si>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</si>
  <si>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</si>
  <si>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</si>
  <si>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</si>
  <si>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</si>
  <si>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</si>
  <si>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</si>
  <si>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</si>
  <si>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</si>
  <si>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</si>
  <si>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</si>
  <si>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</si>
  <si>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</si>
  <si>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</si>
  <si>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</si>
  <si>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</si>
  <si>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</si>
  <si>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</si>
  <si>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</si>
  <si>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</si>
  <si>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</si>
  <si>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</si>
  <si>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</si>
  <si>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</si>
  <si>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</si>
  <si>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</si>
  <si>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</si>
  <si>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</si>
  <si>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</si>
  <si>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</si>
  <si>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</si>
  <si>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</si>
  <si>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</si>
  <si>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</si>
  <si>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</si>
  <si>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</si>
  <si>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</si>
  <si>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</si>
  <si>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</si>
  <si>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</si>
  <si>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</si>
  <si>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</si>
  <si>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</si>
  <si>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</si>
  <si>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</si>
  <si>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</si>
  <si>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</si>
  <si>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</si>
  <si>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</si>
  <si>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</si>
  <si>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</si>
  <si>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</si>
  <si>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</si>
  <si>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</si>
  <si>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</si>
  <si>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</si>
  <si>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</si>
  <si>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</si>
  <si>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</si>
  <si>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</si>
  <si>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</si>
  <si>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</si>
  <si>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</si>
  <si>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</si>
  <si>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</si>
  <si>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</si>
  <si>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</si>
  <si>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</si>
  <si>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</si>
  <si>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</si>
  <si>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</si>
  <si>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</si>
  <si>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</si>
  <si>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</si>
  <si>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</si>
  <si>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</si>
  <si>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</si>
  <si>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</si>
  <si>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</si>
  <si>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</si>
  <si>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</si>
  <si>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</si>
  <si>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</si>
  <si>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</si>
  <si>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</si>
  <si>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</si>
  <si>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</si>
  <si>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</si>
  <si>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</si>
  <si>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</si>
  <si>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</si>
  <si>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</si>
  <si>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</si>
  <si>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</si>
  <si>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</si>
  <si>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</si>
  <si>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</si>
  <si>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</si>
  <si>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</si>
  <si>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</si>
  <si>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</si>
  <si>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</si>
  <si>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</si>
  <si>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</si>
  <si>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</si>
  <si>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</si>
  <si>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</si>
  <si>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</si>
  <si>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</si>
  <si>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</si>
  <si>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</si>
  <si>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</si>
  <si>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</si>
  <si>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</si>
  <si>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</si>
  <si>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</si>
  <si>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</si>
  <si>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</si>
  <si>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</si>
  <si>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</si>
  <si>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</si>
  <si>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</si>
  <si>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</si>
  <si>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</si>
  <si>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</si>
  <si>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</si>
  <si>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</si>
  <si>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</si>
  <si>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</si>
  <si>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</si>
  <si>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</si>
  <si>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</si>
  <si>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</si>
  <si>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</si>
  <si>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</si>
  <si>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</si>
  <si>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</si>
  <si>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</si>
  <si>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</si>
  <si>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</si>
  <si>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</si>
  <si>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</si>
  <si>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</si>
  <si>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</si>
  <si>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</si>
  <si>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</si>
  <si>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</si>
  <si>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</si>
  <si>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</si>
  <si>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</si>
  <si>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</si>
  <si>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</si>
  <si>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</si>
  <si>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</si>
  <si>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</si>
  <si>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</si>
  <si>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</si>
  <si>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</si>
  <si>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</si>
  <si>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</si>
  <si>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</si>
  <si>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</si>
  <si>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</si>
  <si>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</si>
  <si>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</si>
  <si>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</si>
  <si>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</si>
  <si>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</si>
  <si>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</si>
  <si>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</si>
  <si>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</si>
  <si>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</si>
  <si>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</si>
  <si>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</si>
  <si>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</si>
  <si>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</si>
  <si>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</si>
  <si>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</si>
  <si>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</si>
  <si>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</si>
  <si>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</si>
  <si>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</si>
  <si>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</si>
  <si>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</si>
  <si>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</si>
  <si>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</si>
  <si>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</si>
  <si>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</si>
  <si>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</si>
  <si>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</si>
  <si>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</si>
  <si>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</si>
  <si>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</si>
  <si>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</si>
  <si>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</si>
  <si>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</si>
  <si>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</si>
  <si>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</si>
  <si>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</si>
  <si>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</si>
  <si>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</si>
  <si>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</si>
  <si>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</si>
  <si>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</si>
  <si>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</si>
  <si>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</si>
  <si>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</si>
  <si>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</si>
  <si>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</si>
  <si>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</si>
  <si>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</si>
  <si>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</si>
  <si>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</si>
  <si>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</si>
  <si>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</si>
  <si>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</si>
  <si>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</si>
  <si>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</si>
  <si>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</si>
  <si>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</si>
  <si>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</si>
  <si>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</si>
  <si>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</si>
  <si>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</si>
  <si>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</si>
  <si>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</si>
  <si>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</si>
  <si>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</si>
  <si>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</si>
  <si>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</si>
  <si>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</si>
  <si>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</si>
  <si>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</si>
  <si>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</si>
  <si>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</si>
  <si>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</si>
  <si>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</si>
  <si>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</si>
  <si>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</si>
  <si>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</si>
  <si>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</si>
  <si>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</si>
  <si>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</si>
  <si>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</si>
  <si>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</si>
  <si>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</si>
  <si>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</si>
  <si>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</si>
  <si>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</si>
  <si>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</si>
  <si>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</si>
  <si>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</si>
  <si>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</si>
  <si>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</si>
  <si>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</si>
  <si>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</si>
  <si>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</si>
  <si>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</si>
  <si>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</si>
  <si>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</si>
  <si>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</si>
  <si>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</si>
  <si>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</si>
  <si>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</si>
  <si>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</si>
  <si>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</si>
  <si>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</si>
  <si>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</si>
  <si>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</si>
  <si>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</si>
  <si>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</si>
  <si>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</si>
  <si>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</si>
  <si>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</si>
  <si>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</si>
  <si>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</si>
  <si>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</si>
  <si>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</si>
  <si>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</si>
  <si>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</si>
  <si>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</si>
  <si>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</si>
  <si>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</si>
  <si>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</si>
  <si>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</si>
  <si>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</si>
  <si>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</si>
  <si>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</si>
  <si>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</si>
  <si>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</si>
  <si>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</si>
  <si>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</si>
  <si>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</si>
  <si>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</si>
  <si>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</si>
  <si>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</si>
  <si>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</si>
  <si>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</si>
  <si>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</si>
  <si>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</si>
  <si>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</si>
  <si>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</si>
  <si>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</si>
  <si>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</si>
  <si>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</si>
  <si>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</si>
  <si>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</si>
  <si>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</si>
  <si>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</si>
  <si>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</si>
  <si>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</si>
  <si>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</si>
  <si>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</si>
  <si>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</si>
  <si>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</si>
  <si>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</si>
  <si>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</si>
  <si>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</si>
  <si>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</si>
  <si>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</si>
  <si>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</si>
  <si>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</si>
  <si>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</si>
  <si>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</si>
  <si>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</si>
  <si>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</si>
  <si>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</si>
  <si>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</si>
  <si>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</si>
  <si>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</si>
  <si>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</si>
  <si>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</si>
  <si>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</si>
  <si>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</si>
  <si>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</si>
  <si>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</si>
  <si>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</si>
  <si>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</si>
  <si>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</si>
  <si>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</si>
  <si>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</si>
  <si>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</si>
  <si>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</si>
  <si>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</si>
  <si>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</si>
  <si>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</si>
  <si>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</si>
  <si>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</si>
  <si>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</si>
  <si>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</si>
  <si>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</si>
  <si>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</si>
  <si>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</si>
  <si>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</si>
  <si>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</si>
  <si>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</si>
  <si>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</si>
  <si>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</si>
  <si>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</si>
  <si>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</si>
  <si>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</si>
  <si>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</si>
  <si>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</si>
  <si>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</si>
  <si>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</si>
  <si>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</si>
  <si>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</si>
  <si>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</si>
  <si>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</si>
  <si>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</si>
  <si>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</si>
  <si>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</si>
  <si>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</si>
  <si>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</si>
  <si>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</si>
  <si>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</si>
  <si>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</si>
  <si>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</si>
  <si>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</si>
  <si>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</si>
  <si>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</si>
  <si>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</si>
  <si>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</si>
  <si>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</si>
  <si>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</si>
  <si>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</si>
  <si>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</si>
  <si>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</si>
  <si>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</si>
  <si>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</si>
  <si>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</si>
  <si>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</si>
  <si>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</si>
  <si>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</si>
  <si>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</si>
  <si>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</si>
  <si>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</si>
  <si>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</si>
  <si>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</si>
  <si>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</si>
  <si>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</si>
  <si>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</si>
  <si>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</si>
  <si>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</si>
  <si>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</si>
  <si>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</si>
  <si>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</si>
  <si>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</si>
  <si>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</si>
  <si>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</si>
  <si>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</si>
  <si>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</si>
  <si>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</si>
  <si>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</si>
  <si>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</si>
  <si>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</si>
  <si>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</si>
  <si>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</si>
  <si>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</si>
  <si>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</si>
  <si>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</si>
  <si>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</si>
  <si>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</si>
  <si>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</si>
  <si>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</si>
  <si>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</si>
  <si>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</si>
  <si>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</si>
  <si>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</si>
  <si>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</si>
  <si>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</si>
  <si>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</si>
  <si>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</si>
  <si>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</si>
  <si>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</si>
  <si>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</si>
  <si>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</si>
  <si>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</si>
  <si>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</si>
  <si>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</si>
  <si>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</si>
  <si>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</si>
  <si>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</si>
  <si>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</si>
  <si>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</si>
  <si>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</si>
  <si>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</si>
  <si>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</si>
  <si>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</si>
  <si>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</si>
  <si>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</si>
  <si>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</si>
  <si>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</si>
  <si>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</si>
  <si>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</si>
  <si>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</si>
  <si>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</si>
  <si>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</si>
  <si>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</si>
  <si>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</si>
  <si>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</si>
  <si>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</si>
  <si>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</si>
  <si>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</si>
  <si>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</si>
  <si>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</si>
  <si>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</si>
  <si>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</si>
  <si>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</si>
  <si>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</si>
  <si>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</si>
  <si>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</si>
  <si>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</si>
  <si>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</si>
  <si>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</si>
  <si>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</si>
  <si>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</si>
  <si>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</si>
  <si>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</si>
  <si>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</si>
  <si>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</si>
  <si>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</si>
  <si>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</si>
  <si>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</si>
  <si>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</si>
  <si>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</si>
  <si>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</si>
  <si>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</si>
  <si>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</si>
  <si>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</si>
  <si>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</si>
  <si>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</si>
  <si>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</si>
  <si>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</si>
  <si>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</si>
  <si>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</si>
  <si>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</si>
  <si>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</si>
  <si>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</si>
  <si>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</si>
  <si>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</si>
  <si>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</si>
  <si>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</si>
  <si>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</si>
  <si>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</si>
  <si>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</si>
  <si>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</si>
  <si>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</si>
  <si>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</si>
  <si>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</si>
  <si>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</si>
  <si>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SANIDAD</t>
  </si>
  <si>
    <t>22-07</t>
  </si>
  <si>
    <t>ZINC GRANULADO</t>
  </si>
  <si>
    <t>DIFENIL CARBAZIDA</t>
  </si>
  <si>
    <t>ALMACÉN DE REACTIVOS-ENTREGAS EN LAS SEMANAS 3-14 (16 AGOSTO - 04 NOVIEMBRE de 2016)</t>
  </si>
  <si>
    <t>Fecha</t>
  </si>
  <si>
    <t>Materiales</t>
  </si>
  <si>
    <t>QUÍMICA</t>
  </si>
  <si>
    <t>200 g</t>
  </si>
  <si>
    <t>Algodón (1)</t>
  </si>
  <si>
    <t>6 g</t>
  </si>
  <si>
    <t>Papel filtro 185 mm (199)</t>
  </si>
  <si>
    <t>2 cajas</t>
  </si>
  <si>
    <t>Acetona (44-01)</t>
  </si>
  <si>
    <t>500 mL</t>
  </si>
  <si>
    <t>Isopropanol (28-07)</t>
  </si>
  <si>
    <t>n-Hexano (43-03)</t>
  </si>
  <si>
    <t>Campanas de Durham (425)</t>
  </si>
  <si>
    <t>Amoniaco (02-05)</t>
  </si>
  <si>
    <t>800 mL</t>
  </si>
  <si>
    <t>Eter de petroleo (46-02)</t>
  </si>
  <si>
    <t>Cinta de esterilización (290)</t>
  </si>
  <si>
    <t>1 rollo</t>
  </si>
  <si>
    <t>Pipeta graduada 2 mL (439)</t>
  </si>
  <si>
    <t>Pipeta graduada 10 mL (424)</t>
  </si>
  <si>
    <t>Pipeta graduada 10 mL (65)</t>
  </si>
  <si>
    <t>Pipeta graduada 5 mL (67)</t>
  </si>
  <si>
    <t>Laminillas (45)</t>
  </si>
  <si>
    <t>Laminas (243)</t>
  </si>
  <si>
    <t>Tapabocas (330)</t>
  </si>
  <si>
    <t>1 caja</t>
  </si>
  <si>
    <t>Guantes de nitrilo talla S (462)</t>
  </si>
  <si>
    <t>Guantes de nitrilo talla M (514)</t>
  </si>
  <si>
    <t xml:space="preserve">1 caja </t>
  </si>
  <si>
    <t>Detergente neutro (53-01)</t>
  </si>
  <si>
    <t>Laminillas paea camara Neubauer (244)</t>
  </si>
  <si>
    <t>Cámara Neubauer (503)</t>
  </si>
  <si>
    <t>AUDIOVISUALES</t>
  </si>
  <si>
    <t>Pilas AAA (428)</t>
  </si>
  <si>
    <t>5 pares</t>
  </si>
  <si>
    <t>Pilas AA (429)</t>
  </si>
  <si>
    <t>Sodio hipoclorito (20-07)</t>
  </si>
  <si>
    <t>1,7 L</t>
  </si>
  <si>
    <t>Calcio hipoclorito (05-13)</t>
  </si>
  <si>
    <t>500 g</t>
  </si>
  <si>
    <t>Ácido sulfúrico (27-16)</t>
  </si>
  <si>
    <t>2 L</t>
  </si>
  <si>
    <t>Acetato de etilo (47-01)</t>
  </si>
  <si>
    <t>300 mL</t>
  </si>
  <si>
    <t>Ácido sulfúrico (27-24)</t>
  </si>
  <si>
    <t>1 L</t>
  </si>
  <si>
    <t>Fehling A (23-36)</t>
  </si>
  <si>
    <t>250 mL</t>
  </si>
  <si>
    <t>Fehling B (23-37)</t>
  </si>
  <si>
    <t>Tubos capilares (154)</t>
  </si>
  <si>
    <t>T de destilación (180)</t>
  </si>
  <si>
    <t>Papel indicador universal (159)</t>
  </si>
  <si>
    <t>Reactivo de Benedict (23-35)</t>
  </si>
  <si>
    <t>Difenilamina (31-04)</t>
  </si>
  <si>
    <t>1,94 g</t>
  </si>
  <si>
    <t>Sodio Hidróxido (20-06)</t>
  </si>
  <si>
    <t>24 g</t>
  </si>
  <si>
    <t>Cobre sulfato (08-03)</t>
  </si>
  <si>
    <t>3 g</t>
  </si>
  <si>
    <t>Sodio y Potasio tartrato (18-33)</t>
  </si>
  <si>
    <t>9 g</t>
  </si>
  <si>
    <t>Potasio yoduro (18-15)</t>
  </si>
  <si>
    <t>5 g</t>
  </si>
  <si>
    <t>Ácido acético (27-01)</t>
  </si>
  <si>
    <t>2,5 L</t>
  </si>
  <si>
    <t>CARPINTERIA</t>
  </si>
  <si>
    <t>Careta (279)</t>
  </si>
  <si>
    <t>Guantes negros talla 8 1/2 (252)</t>
  </si>
  <si>
    <t>2 pares</t>
  </si>
  <si>
    <t>Guantes negros talla 9 (253)</t>
  </si>
  <si>
    <t>1 par</t>
  </si>
  <si>
    <t>Bata blanca talla M (540)</t>
  </si>
  <si>
    <t>TECNOLOGIAS LIMPIAS</t>
  </si>
  <si>
    <t>Termómetro -10 a 50° (85)</t>
  </si>
  <si>
    <t>Ácido clorhídrico (27-05)</t>
  </si>
  <si>
    <t>200 mL</t>
  </si>
  <si>
    <t>Sodio bicarbonato (20-17)</t>
  </si>
  <si>
    <t>1000 g</t>
  </si>
  <si>
    <t>Pipetas pasteur 1 mL (466)</t>
  </si>
  <si>
    <t>Churruscos (16)</t>
  </si>
  <si>
    <t>Pipeteadores (181)</t>
  </si>
  <si>
    <t>6 pares</t>
  </si>
  <si>
    <t>Sodio acetato (20-19)</t>
  </si>
  <si>
    <t>Guantes de latex talla S (516)</t>
  </si>
  <si>
    <t>Guantes de latex talla M (515)</t>
  </si>
  <si>
    <t>Tubos de ensayo (347)</t>
  </si>
  <si>
    <t>Vaso de precipitado 1000 mL (100)</t>
  </si>
  <si>
    <t>Cuchillas de bisturi N° 20 (241)</t>
  </si>
  <si>
    <t>SOPORTE</t>
  </si>
  <si>
    <t>Módulo de purificación (143)</t>
  </si>
  <si>
    <t>Filtros (139)</t>
  </si>
  <si>
    <t>Filtro de carbón activado (138)</t>
  </si>
  <si>
    <t>Tubos de ensayo 25x200 mm (92)</t>
  </si>
  <si>
    <t>Vaso de precipitado 250 mL (103)</t>
  </si>
  <si>
    <t>Vaso de precipitado 100 mL (99)</t>
  </si>
  <si>
    <t>Vaso de precipitado 50 mL (105)</t>
  </si>
  <si>
    <t>Eter etílico (46-01)</t>
  </si>
  <si>
    <t>4 L</t>
  </si>
  <si>
    <t>Cloroformo (26-01)</t>
  </si>
  <si>
    <t>Potasio cloruro (18-04)</t>
  </si>
  <si>
    <t>Trifeniltetrazoilo cloruro (26-03)</t>
  </si>
  <si>
    <t>25 g</t>
  </si>
  <si>
    <t>Celulosa (25-09)</t>
  </si>
  <si>
    <t>20 g</t>
  </si>
  <si>
    <t>Membrana de nitratocelulosa (464)</t>
  </si>
  <si>
    <t>400 mL</t>
  </si>
  <si>
    <t>Metanol (28-12)</t>
  </si>
  <si>
    <t>Benceno (42-01)</t>
  </si>
  <si>
    <t>100 mL</t>
  </si>
  <si>
    <t>Potasio fosfato dibásico (18-09)</t>
  </si>
  <si>
    <t>29,58 g</t>
  </si>
  <si>
    <t>Potasio fosfato monobásico (18-08)</t>
  </si>
  <si>
    <t>51,08 g</t>
  </si>
  <si>
    <t>Potasio cianuro (18-03)</t>
  </si>
  <si>
    <t>13,82 g</t>
  </si>
  <si>
    <t>Calcio nitrato (05-12)</t>
  </si>
  <si>
    <t>28,35 g</t>
  </si>
  <si>
    <t>Potasio hidróxido (18-11)</t>
  </si>
  <si>
    <t>15,33 g</t>
  </si>
  <si>
    <t>Hierro sulfato (11-02)</t>
  </si>
  <si>
    <t>Zinc granulado (22-07)</t>
  </si>
  <si>
    <t>28,28 g</t>
  </si>
  <si>
    <t>50,33 g</t>
  </si>
  <si>
    <t>Sodio fosfato dibásico (20-30)</t>
  </si>
  <si>
    <t>41,28 g</t>
  </si>
  <si>
    <t>Potasio permanganato (18-18)</t>
  </si>
  <si>
    <t>85,71 g</t>
  </si>
  <si>
    <t>Amonio y hierro sulfato (02-21)</t>
  </si>
  <si>
    <t>39,88 g</t>
  </si>
  <si>
    <t>Magnesio sulfato (13-01)</t>
  </si>
  <si>
    <t>28,64 g</t>
  </si>
  <si>
    <t>1,10-fenantrolina (23-19)</t>
  </si>
  <si>
    <t>4,69 g</t>
  </si>
  <si>
    <t>Reactivo de Griess (39-96)</t>
  </si>
  <si>
    <t>480 mL</t>
  </si>
  <si>
    <t>Sodio cloruro (20-04)</t>
  </si>
  <si>
    <t>Guantes de nitrilo talla L (513)</t>
  </si>
  <si>
    <t>Amonio hierro sulfato (11-03)</t>
  </si>
  <si>
    <t>460 g</t>
  </si>
  <si>
    <t>Vaso de precipitado 150 mL (101)</t>
  </si>
  <si>
    <t>Agar nutritivo (39-09)</t>
  </si>
  <si>
    <t>Metavanadato de amonio (02-15)</t>
  </si>
  <si>
    <t>Manganeso sulfato (14-04)</t>
  </si>
  <si>
    <t>250 g</t>
  </si>
  <si>
    <t>Erlenmeyer 500 mL (28)</t>
  </si>
  <si>
    <t>Erlenmeyer 250 mL (26)</t>
  </si>
  <si>
    <t>Erlenmeyer 100 mL (24)</t>
  </si>
  <si>
    <t>Amonio molibdato (02-03)</t>
  </si>
  <si>
    <t>13 g</t>
  </si>
  <si>
    <t>Potasio dicromato (18-06)</t>
  </si>
  <si>
    <t>Pipeta graduada 5 mL (298)</t>
  </si>
  <si>
    <t>Sodio nitrito (20-36)</t>
  </si>
  <si>
    <t>1,15 g</t>
  </si>
  <si>
    <t>5 mL</t>
  </si>
  <si>
    <t>Camara Neubauer</t>
  </si>
  <si>
    <t>Fenolftaleina (23-08)</t>
  </si>
  <si>
    <t>0,5 g</t>
  </si>
  <si>
    <t>Cristal violeta (23-39)</t>
  </si>
  <si>
    <t>0,6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</si>
</sst>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9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/>
    <xf numFmtId="0" fontId="8" fillId="3" borderId="1" xfId="0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2" sqref="AN2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91" t="s">
        <v>438</v>
      </c>
      <c r="B2" s="91"/>
      <c r="C2" s="91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91" t="s">
        <v>466</v>
      </c>
      <c r="B11" s="91"/>
      <c r="C11" s="91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20.4+13</f>
        <v>33.4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33.4</v>
      </c>
      <c r="AL14" s="19">
        <f t="shared" si="2"/>
        <v>5746.6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>
        <f>0.8</f>
        <v>0.8</v>
      </c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0.8</v>
      </c>
      <c r="AL16" s="19">
        <f t="shared" si="2"/>
        <v>0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>
        <f>4.69</f>
        <v>4.6900000000000004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4.6900000000000004</v>
      </c>
      <c r="AL24" s="19">
        <f t="shared" si="2"/>
        <v>104.31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>
        <f>12</f>
        <v>12</v>
      </c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112</v>
      </c>
      <c r="AL26" s="19">
        <f t="shared" si="2"/>
        <v>588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>
        <f>39.88</f>
        <v>39.880000000000003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39.880000000000003</v>
      </c>
      <c r="AL32" s="19">
        <f t="shared" ref="AL32:AL43" si="4">S32-AK32</f>
        <v>640.12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91" t="s">
        <v>521</v>
      </c>
      <c r="B34" s="91"/>
      <c r="C34" s="91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91" t="s">
        <v>537</v>
      </c>
      <c r="B40" s="91"/>
      <c r="C40" s="91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91" t="s">
        <v>546</v>
      </c>
      <c r="B44" s="91"/>
      <c r="C44" s="91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>
        <f>28.35</f>
        <v>28.35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28.35</v>
      </c>
      <c r="AL56" s="19">
        <f t="shared" si="7"/>
        <v>361.65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>
        <f>500</f>
        <v>500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500</v>
      </c>
      <c r="AL57" s="19">
        <f t="shared" si="7"/>
        <v>2000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91" t="s">
        <v>590</v>
      </c>
      <c r="B60" s="91"/>
      <c r="C60" s="91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91" t="s">
        <v>594</v>
      </c>
      <c r="B62" s="91"/>
      <c r="C62" s="91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91" t="s">
        <v>607</v>
      </c>
      <c r="B67" s="91"/>
      <c r="C67" s="91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1.5+3</f>
        <v>4.5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4.5</v>
      </c>
      <c r="AL70" s="19">
        <f t="shared" si="7"/>
        <v>10883.199000000001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91" t="s">
        <v>634</v>
      </c>
      <c r="B77" s="91"/>
      <c r="C77" s="91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91" t="s">
        <v>639</v>
      </c>
      <c r="B79" s="91"/>
      <c r="C79" s="91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91" t="s">
        <v>653</v>
      </c>
      <c r="B84" s="91"/>
      <c r="C84" s="91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>
        <f>200</f>
        <v>200</v>
      </c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200</v>
      </c>
      <c r="AL86" s="19">
        <f t="shared" si="9"/>
        <v>10124.975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>
        <f>460</f>
        <v>460</v>
      </c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460</v>
      </c>
      <c r="AL87" s="19">
        <f t="shared" si="9"/>
        <v>6492.3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91" t="s">
        <v>680</v>
      </c>
      <c r="B94" s="91"/>
      <c r="C94" s="91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91" t="s">
        <v>692</v>
      </c>
      <c r="B99" s="91"/>
      <c r="C99" s="91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>
        <f>28.64</f>
        <v>28.64</v>
      </c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28.64</v>
      </c>
      <c r="AL100" s="19">
        <f t="shared" si="9"/>
        <v>8690.11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91" t="s">
        <v>712</v>
      </c>
      <c r="B107" s="91"/>
      <c r="C107" s="91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>
        <f>250</f>
        <v>250</v>
      </c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250</v>
      </c>
      <c r="AL111" s="19">
        <f t="shared" si="9"/>
        <v>2095.9924999999998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91" t="s">
        <v>733</v>
      </c>
      <c r="B115" s="91"/>
      <c r="C115" s="91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91" t="s">
        <v>756</v>
      </c>
      <c r="B124" s="91"/>
      <c r="C124" s="91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91" t="s">
        <v>765</v>
      </c>
      <c r="B128" s="91"/>
      <c r="C128" s="91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91" t="s">
        <v>776</v>
      </c>
      <c r="B133" s="91"/>
      <c r="C133" s="91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>
        <f>13.82</f>
        <v>13.82</v>
      </c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13.82</v>
      </c>
      <c r="AL136" s="19">
        <f t="shared" si="13"/>
        <v>1586.18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>
        <f>500</f>
        <v>500</v>
      </c>
      <c r="U137" s="19"/>
      <c r="V137" s="63">
        <f>50.32</f>
        <v>50.32</v>
      </c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550.32000000000005</v>
      </c>
      <c r="AL137" s="19">
        <f t="shared" si="13"/>
        <v>8324.68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>
        <f>10</f>
        <v>10</v>
      </c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10</v>
      </c>
      <c r="AL139" s="19">
        <f t="shared" si="13"/>
        <v>10696.8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10+51.08</f>
        <v>61.08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61.08</v>
      </c>
      <c r="AL141" s="19">
        <f t="shared" si="13"/>
        <v>4462.99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10.3+29.58</f>
        <v>39.879999999999995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39.879999999999995</v>
      </c>
      <c r="AL142" s="19">
        <f t="shared" si="13"/>
        <v>8183.12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>
        <f>6</f>
        <v>6</v>
      </c>
      <c r="V144" s="63">
        <f>15.33</f>
        <v>15.33</v>
      </c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66.33</v>
      </c>
      <c r="AL144" s="19">
        <f t="shared" si="13"/>
        <v>8633.67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70+250</f>
        <v>320</v>
      </c>
      <c r="U148" s="19">
        <f>2.5+2+5</f>
        <v>9.5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329.5</v>
      </c>
      <c r="AL148" s="19">
        <f t="shared" si="13"/>
        <v>830.40000000000009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>
        <f>85.71</f>
        <v>85.71</v>
      </c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85.71</v>
      </c>
      <c r="AL151" s="19">
        <f t="shared" si="13"/>
        <v>5399.79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4.5+9</f>
        <v>13.5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13.5</v>
      </c>
      <c r="AL166" s="19">
        <f t="shared" si="13"/>
        <v>943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91" t="s">
        <v>877</v>
      </c>
      <c r="B169" s="91"/>
      <c r="C169" s="91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91" t="s">
        <v>900</v>
      </c>
      <c r="B179" s="91"/>
      <c r="C179" s="91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1000+1000</f>
        <v>2000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3000</v>
      </c>
      <c r="AL183" s="19">
        <f t="shared" si="19"/>
        <v>3191.4300000000003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1000+24</f>
        <v>1024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2064</v>
      </c>
      <c r="AL185" s="19">
        <f t="shared" si="19"/>
        <v>18897.099999999999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7.3659999999999997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7.3659999999999997</v>
      </c>
      <c r="T186" s="19"/>
      <c r="U186" s="19">
        <f>2</f>
        <v>2</v>
      </c>
      <c r="V186" s="63">
        <f>1.7</f>
        <v>1.7</v>
      </c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7.3659999999999997</v>
      </c>
      <c r="AL186" s="19">
        <f t="shared" si="19"/>
        <v>0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>
        <f>1000</f>
        <v>1000</v>
      </c>
      <c r="U196" s="19">
        <f>1000</f>
        <v>1000</v>
      </c>
      <c r="V196" s="63"/>
      <c r="W196" s="19">
        <f>1000</f>
        <v>1000</v>
      </c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3000</v>
      </c>
      <c r="AL196" s="19">
        <f t="shared" si="19"/>
        <v>4200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>
        <f>500</f>
        <v>500</v>
      </c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500</v>
      </c>
      <c r="AL198" s="19">
        <f t="shared" si="19"/>
        <v>4197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>
        <f>41.28</f>
        <v>41.28</v>
      </c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41.28</v>
      </c>
      <c r="AL209" s="19">
        <f t="shared" si="19"/>
        <v>1358.72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>
        <f>1.15</f>
        <v>1.1499999999999999</v>
      </c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1.1499999999999999</v>
      </c>
      <c r="AL215" s="19">
        <f t="shared" si="19"/>
        <v>996.15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91" t="s">
        <v>1028</v>
      </c>
      <c r="B229" s="91"/>
      <c r="C229" s="91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91" t="s">
        <v>1034</v>
      </c>
      <c r="B233" s="91"/>
      <c r="C233" s="91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2397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2413</v>
      </c>
      <c r="B240" s="11" t="s">
        <v>2414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>
        <f>28.28</f>
        <v>28.28</v>
      </c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28.28</v>
      </c>
      <c r="AL240" s="19">
        <f>S240-AK240</f>
        <v>471.72</v>
      </c>
      <c r="AM240" s="12" t="s">
        <v>1970</v>
      </c>
    </row>
    <row r="241" spans="1:39" x14ac:dyDescent="0.25">
      <c r="A241" s="91" t="s">
        <v>1053</v>
      </c>
      <c r="B241" s="91"/>
      <c r="C241" s="91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272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>
        <f>0.5</f>
        <v>0.5</v>
      </c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11.5</v>
      </c>
      <c r="AL251" s="19">
        <f t="shared" si="24"/>
        <v>238.79999999999998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292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15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15</v>
      </c>
      <c r="T267" s="19">
        <f>10</f>
        <v>10</v>
      </c>
      <c r="U267" s="19"/>
      <c r="V267" s="63">
        <f>5</f>
        <v>5</v>
      </c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15</v>
      </c>
      <c r="AL267" s="19">
        <f t="shared" si="24"/>
        <v>0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ref="AK273:AK304" si="26">SUM(T273:AJ273)</f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6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6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6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6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6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6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6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6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6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6"/>
        <v>0.5</v>
      </c>
      <c r="AL283" s="19">
        <f t="shared" si="24"/>
        <v>0.5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>
        <f>0.25</f>
        <v>0.25</v>
      </c>
      <c r="U284" s="19">
        <f>0.5+0.25</f>
        <v>0.75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6"/>
        <v>1</v>
      </c>
      <c r="AL284" s="19">
        <f t="shared" si="24"/>
        <v>9.4999999999999973E-2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>
        <f>0.25</f>
        <v>0.25</v>
      </c>
      <c r="U285" s="19">
        <f>0.5+0.25</f>
        <v>0.75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6"/>
        <v>1</v>
      </c>
      <c r="AL285" s="19">
        <f t="shared" si="24"/>
        <v>6.0000000000000053E-2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6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f>1+0.6</f>
        <v>1.6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6"/>
        <v>4.5999999999999996</v>
      </c>
      <c r="AL287" s="19">
        <f t="shared" si="24"/>
        <v>74.400000000000006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6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6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6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6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6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ref="S293:S324" si="27">SUM(E293:R293)</f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6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7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6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7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6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7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6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7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6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7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6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7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6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7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6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7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6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7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6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7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6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7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6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7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8">SUM(T305:AJ305)</f>
        <v>0</v>
      </c>
      <c r="AL305" s="19">
        <f t="shared" ref="AL305:AL320" si="29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7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8"/>
        <v>0</v>
      </c>
      <c r="AL306" s="19">
        <f t="shared" si="29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7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8"/>
        <v>0</v>
      </c>
      <c r="AL307" s="19">
        <f t="shared" si="29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7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8"/>
        <v>0</v>
      </c>
      <c r="AL308" s="19">
        <f t="shared" si="29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7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8"/>
        <v>0</v>
      </c>
      <c r="AL309" s="19">
        <f t="shared" si="29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7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8"/>
        <v>0</v>
      </c>
      <c r="AL310" s="19">
        <f t="shared" si="29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7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8"/>
        <v>0</v>
      </c>
      <c r="AL311" s="19">
        <f t="shared" si="29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7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8"/>
        <v>0</v>
      </c>
      <c r="AL312" s="19">
        <f t="shared" si="29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7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8"/>
        <v>0</v>
      </c>
      <c r="AL313" s="19">
        <f t="shared" si="29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7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8"/>
        <v>0</v>
      </c>
      <c r="AL314" s="19">
        <f t="shared" si="29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7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8"/>
        <v>1</v>
      </c>
      <c r="AL315" s="19">
        <f t="shared" si="29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7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8"/>
        <v>0.08</v>
      </c>
      <c r="AL316" s="19">
        <f t="shared" si="29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7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8"/>
        <v>0</v>
      </c>
      <c r="AL317" s="19">
        <f t="shared" si="29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7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8"/>
        <v>0</v>
      </c>
      <c r="AL318" s="19">
        <f t="shared" si="29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7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8"/>
        <v>0</v>
      </c>
      <c r="AL319" s="19">
        <f t="shared" si="29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7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8"/>
        <v>0</v>
      </c>
      <c r="AL320" s="19">
        <f t="shared" si="29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7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7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7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7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30">SUM(E325:R325)</f>
        <v>490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0</v>
      </c>
      <c r="AL325" s="19">
        <f>S325-AK325</f>
        <v>490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1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2">SUM(T328:AJ328)</f>
        <v>0</v>
      </c>
      <c r="AL328" s="19">
        <f t="shared" ref="AL328:AL349" si="33">S328-AK328</f>
        <v>25</v>
      </c>
      <c r="AM328" s="12" t="s">
        <v>1970</v>
      </c>
    </row>
    <row r="329" spans="1:39" x14ac:dyDescent="0.25">
      <c r="A329" s="91" t="s">
        <v>1208</v>
      </c>
      <c r="B329" s="91"/>
      <c r="C329" s="91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1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2"/>
        <v>0</v>
      </c>
      <c r="AL329" s="19">
        <f t="shared" si="33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1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2"/>
        <v>0.2</v>
      </c>
      <c r="AL330" s="19">
        <f t="shared" si="33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1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2"/>
        <v>0</v>
      </c>
      <c r="AL331" s="19">
        <f t="shared" si="33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1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2"/>
        <v>0</v>
      </c>
      <c r="AL332" s="19">
        <f t="shared" si="33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1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2"/>
        <v>0</v>
      </c>
      <c r="AL333" s="19">
        <f t="shared" si="33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1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2"/>
        <v>0</v>
      </c>
      <c r="AL334" s="19">
        <f t="shared" si="33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1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2"/>
        <v>2</v>
      </c>
      <c r="AL335" s="19">
        <f t="shared" si="33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1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2"/>
        <v>0</v>
      </c>
      <c r="AL336" s="19">
        <f t="shared" si="33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1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2"/>
        <v>0</v>
      </c>
      <c r="AL337" s="19">
        <f t="shared" si="33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1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2"/>
        <v>0</v>
      </c>
      <c r="AL338" s="19">
        <f t="shared" si="33"/>
        <v>250</v>
      </c>
      <c r="AM338" s="12" t="s">
        <v>1970</v>
      </c>
    </row>
    <row r="339" spans="1:39" x14ac:dyDescent="0.25">
      <c r="A339" s="91" t="s">
        <v>1223</v>
      </c>
      <c r="B339" s="91"/>
      <c r="C339" s="91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1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2"/>
        <v>0</v>
      </c>
      <c r="AL339" s="19">
        <f t="shared" si="33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1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2"/>
        <v>0</v>
      </c>
      <c r="AL340" s="19">
        <f t="shared" si="33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1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2"/>
        <v>100</v>
      </c>
      <c r="AL341" s="19">
        <f t="shared" si="33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1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2"/>
        <v>1000</v>
      </c>
      <c r="AL342" s="19">
        <f t="shared" si="33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1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2"/>
        <v>0</v>
      </c>
      <c r="AL343" s="19">
        <f t="shared" si="33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1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2"/>
        <v>0</v>
      </c>
      <c r="AL344" s="19">
        <f t="shared" si="33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1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2"/>
        <v>0</v>
      </c>
      <c r="AL345" s="19">
        <f t="shared" si="33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1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2"/>
        <v>100</v>
      </c>
      <c r="AL346" s="19">
        <f t="shared" si="33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1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2"/>
        <v>50</v>
      </c>
      <c r="AL347" s="19">
        <f t="shared" si="33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1"/>
        <v>431</v>
      </c>
      <c r="T348" s="19"/>
      <c r="U348" s="19">
        <f>50</f>
        <v>50</v>
      </c>
      <c r="V348" s="63">
        <f>20</f>
        <v>20</v>
      </c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2"/>
        <v>70</v>
      </c>
      <c r="AL348" s="19">
        <f t="shared" si="33"/>
        <v>361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1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2"/>
        <v>0</v>
      </c>
      <c r="AL349" s="19">
        <f t="shared" si="33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91" t="s">
        <v>1250</v>
      </c>
      <c r="B352" s="91"/>
      <c r="C352" s="91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4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5">SUM(T352:AJ352)</f>
        <v>0</v>
      </c>
      <c r="AL352" s="19">
        <f t="shared" ref="AL352:AL411" si="36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4"/>
        <v>32.833600000000004</v>
      </c>
      <c r="T353" s="19">
        <f>1</f>
        <v>1</v>
      </c>
      <c r="U353" s="19"/>
      <c r="V353" s="63">
        <f>0.3+0.4</f>
        <v>0.7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5"/>
        <v>1.748</v>
      </c>
      <c r="AL353" s="19">
        <f t="shared" si="36"/>
        <v>31.085600000000003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4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5"/>
        <v>0</v>
      </c>
      <c r="AL354" s="19">
        <f t="shared" si="36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4"/>
        <v>180</v>
      </c>
      <c r="T355" s="19"/>
      <c r="U355" s="19"/>
      <c r="V355" s="63">
        <f>25</f>
        <v>25</v>
      </c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5"/>
        <v>25</v>
      </c>
      <c r="AL355" s="19">
        <f t="shared" si="36"/>
        <v>155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4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5"/>
        <v>0</v>
      </c>
      <c r="AL356" s="19">
        <f t="shared" si="36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4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5"/>
        <v>0</v>
      </c>
      <c r="AL357" s="19">
        <f t="shared" si="36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4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5"/>
        <v>0</v>
      </c>
      <c r="AL358" s="19">
        <f t="shared" si="36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4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5"/>
        <v>0</v>
      </c>
      <c r="AL359" s="19">
        <f t="shared" si="36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4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5"/>
        <v>0</v>
      </c>
      <c r="AL360" s="19">
        <f t="shared" si="36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4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5"/>
        <v>2.5</v>
      </c>
      <c r="AL361" s="19">
        <f t="shared" si="36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4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5"/>
        <v>0</v>
      </c>
      <c r="AL362" s="19">
        <f t="shared" si="36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4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5"/>
        <v>0</v>
      </c>
      <c r="AL363" s="19">
        <f t="shared" si="36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4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5"/>
        <v>0</v>
      </c>
      <c r="AL364" s="19">
        <f t="shared" si="36"/>
        <v>0</v>
      </c>
      <c r="AM364" s="12" t="s">
        <v>1970</v>
      </c>
    </row>
    <row r="365" spans="1:39" x14ac:dyDescent="0.25">
      <c r="A365" s="91" t="s">
        <v>1277</v>
      </c>
      <c r="B365" s="91"/>
      <c r="C365" s="91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4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5"/>
        <v>0</v>
      </c>
      <c r="AL365" s="19">
        <f t="shared" si="36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4"/>
        <v>52.552</v>
      </c>
      <c r="T366" s="19">
        <f>1</f>
        <v>1</v>
      </c>
      <c r="U366" s="19"/>
      <c r="V366" s="63">
        <f>0.3</f>
        <v>0.3</v>
      </c>
      <c r="W366" s="19"/>
      <c r="X366" s="19"/>
      <c r="Y366" s="19"/>
      <c r="Z366" s="19">
        <f>0.05</f>
        <v>0.05</v>
      </c>
      <c r="AA366" s="19">
        <f>2.5</f>
        <v>2.5</v>
      </c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5"/>
        <v>3.85</v>
      </c>
      <c r="AL366" s="19">
        <f t="shared" si="36"/>
        <v>48.701999999999998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4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5"/>
        <v>16</v>
      </c>
      <c r="AL367" s="19">
        <f t="shared" si="36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4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5"/>
        <v>0</v>
      </c>
      <c r="AL368" s="19">
        <f t="shared" si="36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4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4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19" si="37">SUM(T370:AJ370)</f>
        <v>1000</v>
      </c>
      <c r="AL370" s="19">
        <f t="shared" si="36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4"/>
        <v>27.2</v>
      </c>
      <c r="T371" s="19">
        <f>1</f>
        <v>1</v>
      </c>
      <c r="U371" s="19">
        <f>0.1+0.2</f>
        <v>0.30000000000000004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7"/>
        <v>2.4000000000000004</v>
      </c>
      <c r="AL371" s="19">
        <f t="shared" si="36"/>
        <v>24.799999999999997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4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7"/>
        <v>0</v>
      </c>
      <c r="AL372" s="19">
        <f t="shared" si="36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4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7"/>
        <v>0.5</v>
      </c>
      <c r="AL373" s="19">
        <f t="shared" si="36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4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7"/>
        <v>0.1</v>
      </c>
      <c r="AL374" s="19">
        <f t="shared" si="36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4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7"/>
        <v>0</v>
      </c>
      <c r="AL375" s="19">
        <f t="shared" si="36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4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7"/>
        <v>0</v>
      </c>
      <c r="AL376" s="19">
        <f t="shared" si="36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4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7"/>
        <v>0</v>
      </c>
      <c r="AL377" s="19">
        <f t="shared" si="36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4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7"/>
        <v>0</v>
      </c>
      <c r="AL378" s="19">
        <f t="shared" si="36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4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7"/>
        <v>0</v>
      </c>
      <c r="AL379" s="19">
        <f t="shared" si="36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4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7"/>
        <v>0</v>
      </c>
      <c r="AL380" s="19">
        <f t="shared" si="36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4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7"/>
        <v>0</v>
      </c>
      <c r="AL381" s="19">
        <f t="shared" si="36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4"/>
        <v>13.519199999999998</v>
      </c>
      <c r="T382" s="19">
        <f>2</f>
        <v>2</v>
      </c>
      <c r="U382" s="19">
        <f>0.005</f>
        <v>5.0000000000000001E-3</v>
      </c>
      <c r="V382" s="63">
        <f>0.1+0.25</f>
        <v>0.35</v>
      </c>
      <c r="W382" s="19">
        <f>1+1+1</f>
        <v>3</v>
      </c>
      <c r="X382" s="19"/>
      <c r="Y382" s="19"/>
      <c r="Z382" s="19"/>
      <c r="AA382" s="19">
        <f>1</f>
        <v>1</v>
      </c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7"/>
        <v>6.3550000000000004</v>
      </c>
      <c r="AL382" s="19">
        <f t="shared" si="36"/>
        <v>7.1641999999999975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4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7"/>
        <v>11.5</v>
      </c>
      <c r="AL383" s="19">
        <f t="shared" si="36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8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7"/>
        <v>0</v>
      </c>
      <c r="AL384" s="19">
        <f t="shared" si="36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8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7"/>
        <v>0</v>
      </c>
      <c r="AL385" s="19">
        <f t="shared" si="36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8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7"/>
        <v>0</v>
      </c>
      <c r="AL386" s="19">
        <f t="shared" si="36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8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7"/>
        <v>0</v>
      </c>
      <c r="AL387" s="19">
        <f t="shared" si="36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8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7"/>
        <v>0</v>
      </c>
      <c r="AL388" s="19">
        <f t="shared" si="36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8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7"/>
        <v>0</v>
      </c>
      <c r="AL389" s="19">
        <f t="shared" si="36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8"/>
        <v>6</v>
      </c>
      <c r="T390" s="19">
        <f>1</f>
        <v>1</v>
      </c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7"/>
        <v>1</v>
      </c>
      <c r="AL390" s="19">
        <f t="shared" si="36"/>
        <v>5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8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7"/>
        <v>0</v>
      </c>
      <c r="AL391" s="19">
        <f t="shared" si="36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8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7"/>
        <v>0</v>
      </c>
      <c r="AL392" s="19">
        <f t="shared" si="36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8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7"/>
        <v>0</v>
      </c>
      <c r="AL393" s="19">
        <f t="shared" si="36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8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7"/>
        <v>0</v>
      </c>
      <c r="AL394" s="19">
        <f t="shared" si="36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8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7"/>
        <v>0</v>
      </c>
      <c r="AL395" s="19">
        <f t="shared" si="36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8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7"/>
        <v>0</v>
      </c>
      <c r="AL396" s="19">
        <f t="shared" si="36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8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7"/>
        <v>0</v>
      </c>
      <c r="AL397" s="19">
        <f t="shared" si="36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8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7"/>
        <v>0</v>
      </c>
      <c r="AL398" s="19">
        <f t="shared" si="36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8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7"/>
        <v>0</v>
      </c>
      <c r="AL399" s="19">
        <f t="shared" si="36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8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7"/>
        <v>0</v>
      </c>
      <c r="AL400" s="19">
        <f t="shared" si="36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8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7"/>
        <v>0</v>
      </c>
      <c r="AL401" s="19">
        <f t="shared" si="36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8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7"/>
        <v>0</v>
      </c>
      <c r="AL402" s="19">
        <f t="shared" si="36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8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7"/>
        <v>0</v>
      </c>
      <c r="AL403" s="19">
        <f t="shared" si="36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8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7"/>
        <v>0</v>
      </c>
      <c r="AL404" s="19">
        <f t="shared" si="36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8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7"/>
        <v>0</v>
      </c>
      <c r="AL405" s="19">
        <f t="shared" si="36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8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7"/>
        <v>0</v>
      </c>
      <c r="AL406" s="19">
        <f t="shared" si="36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8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7"/>
        <v>0</v>
      </c>
      <c r="AL407" s="19">
        <f t="shared" si="36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8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7"/>
        <v>0</v>
      </c>
      <c r="AL408" s="19">
        <f t="shared" si="36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8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7"/>
        <v>0</v>
      </c>
      <c r="AL409" s="19">
        <f t="shared" si="36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8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7"/>
        <v>0</v>
      </c>
      <c r="AL410" s="19">
        <f t="shared" si="36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8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7"/>
        <v>0</v>
      </c>
      <c r="AL411" s="19">
        <f t="shared" si="36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8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7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8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7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7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7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41" si="39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7"/>
        <v>0</v>
      </c>
      <c r="AL416" s="19">
        <f t="shared" ref="AL416:AL439" si="40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9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7"/>
        <v>0</v>
      </c>
      <c r="AL417" s="19">
        <f t="shared" si="40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9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7"/>
        <v>0</v>
      </c>
      <c r="AL418" s="19">
        <f t="shared" si="40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9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7"/>
        <v>0</v>
      </c>
      <c r="AL419" s="19">
        <f t="shared" si="40"/>
        <v>1</v>
      </c>
      <c r="AM419" s="12" t="s">
        <v>1972</v>
      </c>
    </row>
    <row r="420" spans="1:39" x14ac:dyDescent="0.25">
      <c r="A420" s="91" t="s">
        <v>1381</v>
      </c>
      <c r="B420" s="91"/>
      <c r="C420" s="91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9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ref="AK420:AK439" si="41">SUM(T420:AJ420)</f>
        <v>0</v>
      </c>
      <c r="AL420" s="19">
        <f t="shared" si="40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9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41"/>
        <v>1</v>
      </c>
      <c r="AL421" s="19">
        <f t="shared" si="40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9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41"/>
        <v>0</v>
      </c>
      <c r="AL422" s="19">
        <f t="shared" si="40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9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41"/>
        <v>0.11</v>
      </c>
      <c r="AL423" s="19">
        <f t="shared" si="40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0.30000000000001137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9"/>
        <v>140.30000000000001</v>
      </c>
      <c r="T424" s="19">
        <f>20</f>
        <v>20</v>
      </c>
      <c r="U424" s="19">
        <f>20</f>
        <v>20</v>
      </c>
      <c r="V424" s="63">
        <f>20</f>
        <v>20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41"/>
        <v>121</v>
      </c>
      <c r="AL424" s="19">
        <f t="shared" si="40"/>
        <v>19.300000000000011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9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41"/>
        <v>0</v>
      </c>
      <c r="AL425" s="19">
        <f t="shared" si="40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9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41"/>
        <v>0</v>
      </c>
      <c r="AL426" s="19">
        <f t="shared" si="40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9"/>
        <v>8.2449999999999992</v>
      </c>
      <c r="T427" s="19">
        <f>0.5</f>
        <v>0.5</v>
      </c>
      <c r="U427" s="19">
        <f>0.5</f>
        <v>0.5</v>
      </c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41"/>
        <v>1.55</v>
      </c>
      <c r="AL427" s="19">
        <f t="shared" si="40"/>
        <v>6.6949999999999994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9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41"/>
        <v>0</v>
      </c>
      <c r="AL428" s="19">
        <f t="shared" si="40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9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41"/>
        <v>0</v>
      </c>
      <c r="AL429" s="19">
        <f t="shared" si="40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9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41"/>
        <v>0</v>
      </c>
      <c r="AL430" s="19">
        <f t="shared" si="40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9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41"/>
        <v>0</v>
      </c>
      <c r="AL431" s="19">
        <f t="shared" si="40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9"/>
        <v>4.5</v>
      </c>
      <c r="T432" s="19">
        <f>1+1</f>
        <v>2</v>
      </c>
      <c r="U432" s="19">
        <f>0.2+0.2</f>
        <v>0.4</v>
      </c>
      <c r="V432" s="63">
        <f>0.1+0.05+0.15+0.4</f>
        <v>0.70000000000000007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41"/>
        <v>3.1</v>
      </c>
      <c r="AL432" s="19">
        <f t="shared" si="40"/>
        <v>1.4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9"/>
        <v>1500</v>
      </c>
      <c r="T433" s="19"/>
      <c r="U433" s="19"/>
      <c r="V433" s="63"/>
      <c r="W433" s="19"/>
      <c r="X433" s="19"/>
      <c r="Y433" s="19">
        <f>10</f>
        <v>10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41"/>
        <v>10</v>
      </c>
      <c r="AL433" s="19">
        <f t="shared" si="40"/>
        <v>1490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9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41"/>
        <v>0</v>
      </c>
      <c r="AL434" s="19">
        <f t="shared" si="40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9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1"/>
        <v>1.002</v>
      </c>
      <c r="AL435" s="19">
        <f t="shared" si="40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9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1"/>
        <v>0</v>
      </c>
      <c r="AL436" s="19">
        <f t="shared" si="40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9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1"/>
        <v>0</v>
      </c>
      <c r="AL437" s="19">
        <f t="shared" si="40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9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1"/>
        <v>0</v>
      </c>
      <c r="AL438" s="19">
        <f t="shared" si="40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9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41"/>
        <v>0</v>
      </c>
      <c r="AL439" s="19">
        <f t="shared" si="40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9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9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91" t="s">
        <v>1424</v>
      </c>
      <c r="B442" s="91"/>
      <c r="C442" s="91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ref="S442:S477" si="42">SUM(E442:R442)</f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3">SUM(T442:AJ442)</f>
        <v>0</v>
      </c>
      <c r="AL442" s="19">
        <f t="shared" ref="AL442:AL459" si="44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42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3"/>
        <v>0.55000000000000004</v>
      </c>
      <c r="AL443" s="19">
        <f t="shared" si="44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42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3"/>
        <v>0</v>
      </c>
      <c r="AL444" s="19">
        <f t="shared" si="44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42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3"/>
        <v>0</v>
      </c>
      <c r="AL445" s="19">
        <f t="shared" si="44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42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3"/>
        <v>0</v>
      </c>
      <c r="AL446" s="19">
        <f t="shared" si="44"/>
        <v>0</v>
      </c>
      <c r="AM446" s="12"/>
    </row>
    <row r="447" spans="1:39" x14ac:dyDescent="0.25">
      <c r="A447" s="91" t="s">
        <v>1432</v>
      </c>
      <c r="B447" s="91"/>
      <c r="C447" s="91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42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3"/>
        <v>0</v>
      </c>
      <c r="AL447" s="19">
        <f t="shared" si="44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42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3"/>
        <v>0</v>
      </c>
      <c r="AL448" s="19">
        <f t="shared" si="44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42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3"/>
        <v>0</v>
      </c>
      <c r="AL449" s="19">
        <f t="shared" si="44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42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3"/>
        <v>0</v>
      </c>
      <c r="AL450" s="19">
        <f t="shared" si="44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42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3"/>
        <v>0</v>
      </c>
      <c r="AL451" s="19">
        <f t="shared" si="44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42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3"/>
        <v>0</v>
      </c>
      <c r="AL452" s="19">
        <f t="shared" si="44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42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3"/>
        <v>0</v>
      </c>
      <c r="AL453" s="19">
        <f t="shared" si="44"/>
        <v>190</v>
      </c>
      <c r="AM453" s="12" t="s">
        <v>1970</v>
      </c>
    </row>
    <row r="454" spans="1:39" x14ac:dyDescent="0.25">
      <c r="A454" s="10" t="s">
        <v>1446</v>
      </c>
      <c r="B454" s="11" t="s">
        <v>2415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42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3"/>
        <v>0</v>
      </c>
      <c r="AL454" s="19">
        <f t="shared" si="44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42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3"/>
        <v>0</v>
      </c>
      <c r="AL455" s="19">
        <f t="shared" si="44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42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3"/>
        <v>0</v>
      </c>
      <c r="AL456" s="19">
        <f t="shared" si="44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42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3"/>
        <v>0</v>
      </c>
      <c r="AL457" s="19">
        <f t="shared" si="44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42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3"/>
        <v>0</v>
      </c>
      <c r="AL458" s="19">
        <f t="shared" si="44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42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3"/>
        <v>0</v>
      </c>
      <c r="AL459" s="19">
        <f t="shared" si="44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42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3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42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91" t="s">
        <v>1463</v>
      </c>
      <c r="B462" s="91"/>
      <c r="C462" s="91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42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5">SUM(T462:AJ462)</f>
        <v>0</v>
      </c>
      <c r="AL462" s="19">
        <f t="shared" ref="AL462:AL525" si="46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42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5"/>
        <v>0</v>
      </c>
      <c r="AL463" s="19">
        <f t="shared" si="46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42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5"/>
        <v>0</v>
      </c>
      <c r="AL464" s="19">
        <f t="shared" si="46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42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5"/>
        <v>0</v>
      </c>
      <c r="AL465" s="19">
        <f t="shared" si="46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42"/>
        <v>729.6</v>
      </c>
      <c r="T466" s="19"/>
      <c r="U466" s="19">
        <f>1.94</f>
        <v>1.94</v>
      </c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5"/>
        <v>1.94</v>
      </c>
      <c r="AL466" s="19">
        <f t="shared" si="46"/>
        <v>727.66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42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5"/>
        <v>0</v>
      </c>
      <c r="AL467" s="19">
        <f t="shared" si="46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42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5"/>
        <v>1</v>
      </c>
      <c r="AL468" s="19">
        <f t="shared" si="46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42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5"/>
        <v>0</v>
      </c>
      <c r="AL469" s="19">
        <f t="shared" si="46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42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5"/>
        <v>0</v>
      </c>
      <c r="AL470" s="19">
        <f t="shared" si="46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42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5"/>
        <v>0</v>
      </c>
      <c r="AL471" s="19">
        <f t="shared" si="46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42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5"/>
        <v>0</v>
      </c>
      <c r="AL472" s="19">
        <f t="shared" si="46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42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5"/>
        <v>0</v>
      </c>
      <c r="AL473" s="19">
        <f t="shared" si="46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42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5"/>
        <v>0</v>
      </c>
      <c r="AL474" s="19">
        <f t="shared" si="46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42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5"/>
        <v>0</v>
      </c>
      <c r="AL475" s="19">
        <f t="shared" si="46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42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5"/>
        <v>0</v>
      </c>
      <c r="AL476" s="19">
        <f t="shared" si="46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42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5"/>
        <v>0</v>
      </c>
      <c r="AL477" s="19">
        <f t="shared" si="46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6"/>
        <v>0</v>
      </c>
      <c r="AM478" s="12" t="s">
        <v>1977</v>
      </c>
    </row>
    <row r="479" spans="1:58" x14ac:dyDescent="0.25">
      <c r="A479" s="91" t="s">
        <v>1497</v>
      </c>
      <c r="B479" s="91"/>
      <c r="C479" s="91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7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6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7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6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7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09" si="48">SUM(T481:AJ481)</f>
        <v>0</v>
      </c>
      <c r="AL481" s="19">
        <f t="shared" si="46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7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8"/>
        <v>0</v>
      </c>
      <c r="AL482" s="19">
        <f t="shared" si="46"/>
        <v>250</v>
      </c>
      <c r="AM482" s="12" t="s">
        <v>1970</v>
      </c>
    </row>
    <row r="483" spans="1:39" x14ac:dyDescent="0.25">
      <c r="A483" s="91" t="s">
        <v>1504</v>
      </c>
      <c r="B483" s="91"/>
      <c r="C483" s="91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7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8"/>
        <v>0</v>
      </c>
      <c r="AL483" s="19">
        <f t="shared" si="46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7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8"/>
        <v>0</v>
      </c>
      <c r="AL484" s="19">
        <f t="shared" si="46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7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8"/>
        <v>0</v>
      </c>
      <c r="AL485" s="19">
        <f t="shared" si="46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7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8"/>
        <v>0</v>
      </c>
      <c r="AL486" s="19">
        <f t="shared" si="46"/>
        <v>0</v>
      </c>
      <c r="AM486" s="12"/>
    </row>
    <row r="487" spans="1:39" x14ac:dyDescent="0.25">
      <c r="A487" s="91" t="s">
        <v>1514</v>
      </c>
      <c r="B487" s="91"/>
      <c r="C487" s="91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7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8"/>
        <v>0</v>
      </c>
      <c r="AL487" s="19">
        <f t="shared" si="46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7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8"/>
        <v>0</v>
      </c>
      <c r="AL488" s="19">
        <f t="shared" si="46"/>
        <v>520</v>
      </c>
      <c r="AM488" s="12" t="s">
        <v>1970</v>
      </c>
    </row>
    <row r="489" spans="1:39" x14ac:dyDescent="0.25">
      <c r="A489" s="91" t="s">
        <v>1517</v>
      </c>
      <c r="B489" s="91"/>
      <c r="C489" s="91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7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8"/>
        <v>0</v>
      </c>
      <c r="AL489" s="19">
        <f t="shared" si="46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7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8"/>
        <v>0</v>
      </c>
      <c r="AL490" s="19">
        <f t="shared" si="46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7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8"/>
        <v>0</v>
      </c>
      <c r="AL491" s="19">
        <f t="shared" si="46"/>
        <v>200</v>
      </c>
      <c r="AM491" s="12"/>
    </row>
    <row r="492" spans="1:39" x14ac:dyDescent="0.25">
      <c r="A492" s="91" t="s">
        <v>1522</v>
      </c>
      <c r="B492" s="91"/>
      <c r="C492" s="91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7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8"/>
        <v>0</v>
      </c>
      <c r="AL492" s="19">
        <f t="shared" si="46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7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8"/>
        <v>0</v>
      </c>
      <c r="AL493" s="19">
        <f t="shared" si="46"/>
        <v>557</v>
      </c>
      <c r="AM493" s="12" t="s">
        <v>1970</v>
      </c>
    </row>
    <row r="494" spans="1:39" x14ac:dyDescent="0.25">
      <c r="A494" s="91" t="s">
        <v>1526</v>
      </c>
      <c r="B494" s="91"/>
      <c r="C494" s="91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7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8"/>
        <v>0</v>
      </c>
      <c r="AL494" s="19">
        <f t="shared" si="46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7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8"/>
        <v>0</v>
      </c>
      <c r="AL495" s="19">
        <f t="shared" si="46"/>
        <v>650</v>
      </c>
      <c r="AM495" s="12" t="s">
        <v>1970</v>
      </c>
    </row>
    <row r="496" spans="1:39" x14ac:dyDescent="0.25">
      <c r="A496" s="91" t="s">
        <v>1530</v>
      </c>
      <c r="B496" s="91"/>
      <c r="C496" s="91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7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8"/>
        <v>0</v>
      </c>
      <c r="AL496" s="19">
        <f t="shared" si="46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7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8"/>
        <v>0</v>
      </c>
      <c r="AL497" s="19">
        <f t="shared" si="46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7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8"/>
        <v>0</v>
      </c>
      <c r="AL498" s="19">
        <f t="shared" si="46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7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8"/>
        <v>0</v>
      </c>
      <c r="AL499" s="19">
        <f t="shared" si="46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7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8"/>
        <v>0</v>
      </c>
      <c r="AL500" s="19">
        <f t="shared" si="46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7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8"/>
        <v>0</v>
      </c>
      <c r="AL501" s="19">
        <f t="shared" si="46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7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8"/>
        <v>0</v>
      </c>
      <c r="AL502" s="19">
        <f t="shared" si="46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7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8"/>
        <v>0</v>
      </c>
      <c r="AL503" s="19">
        <f t="shared" si="46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7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8"/>
        <v>0</v>
      </c>
      <c r="AL504" s="19">
        <f t="shared" si="46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7"/>
        <v>4986</v>
      </c>
      <c r="T505" s="19"/>
      <c r="U505" s="19"/>
      <c r="V505" s="63">
        <f>500+1000</f>
        <v>1500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8"/>
        <v>1500</v>
      </c>
      <c r="AL505" s="19">
        <f t="shared" si="46"/>
        <v>3486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7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8"/>
        <v>0</v>
      </c>
      <c r="AL506" s="19">
        <f t="shared" si="46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7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8"/>
        <v>0</v>
      </c>
      <c r="AL507" s="19">
        <f t="shared" si="46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7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8"/>
        <v>0</v>
      </c>
      <c r="AL508" s="19">
        <f t="shared" si="46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7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8"/>
        <v>0</v>
      </c>
      <c r="AL509" s="19">
        <f t="shared" si="46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7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ref="AK510:AK568" si="49">SUM(T510:AJ510)</f>
        <v>0</v>
      </c>
      <c r="AL510" s="19">
        <f t="shared" si="46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7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9"/>
        <v>0</v>
      </c>
      <c r="AL511" s="19">
        <f t="shared" si="46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73" si="50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9"/>
        <v>0</v>
      </c>
      <c r="AL512" s="19">
        <f t="shared" si="46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50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9"/>
        <v>0</v>
      </c>
      <c r="AL513" s="19">
        <f t="shared" si="46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50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9"/>
        <v>0</v>
      </c>
      <c r="AL514" s="19">
        <f t="shared" si="46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50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9"/>
        <v>0</v>
      </c>
      <c r="AL515" s="19">
        <f t="shared" si="46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50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9"/>
        <v>0</v>
      </c>
      <c r="AL516" s="19">
        <f t="shared" si="46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50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9"/>
        <v>0</v>
      </c>
      <c r="AL517" s="19">
        <f t="shared" si="46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50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9"/>
        <v>0</v>
      </c>
      <c r="AL518" s="19">
        <f t="shared" si="46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50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9"/>
        <v>0</v>
      </c>
      <c r="AL519" s="19">
        <f t="shared" si="46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50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9"/>
        <v>0</v>
      </c>
      <c r="AL520" s="19">
        <f t="shared" si="46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50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9"/>
        <v>0</v>
      </c>
      <c r="AL521" s="19">
        <f t="shared" si="46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50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9"/>
        <v>0</v>
      </c>
      <c r="AL522" s="19">
        <f t="shared" si="46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50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9"/>
        <v>0</v>
      </c>
      <c r="AL523" s="19">
        <f t="shared" si="46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50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9"/>
        <v>1</v>
      </c>
      <c r="AL524" s="19">
        <f t="shared" si="46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50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9"/>
        <v>0</v>
      </c>
      <c r="AL525" s="19">
        <f t="shared" si="46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50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9"/>
        <v>0</v>
      </c>
      <c r="AL526" s="19">
        <f t="shared" ref="AL526:AL568" si="51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50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9"/>
        <v>0</v>
      </c>
      <c r="AL527" s="19">
        <f t="shared" si="51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50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9"/>
        <v>0</v>
      </c>
      <c r="AL528" s="19">
        <f t="shared" si="51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50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9"/>
        <v>0</v>
      </c>
      <c r="AL529" s="19">
        <f t="shared" si="51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50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9"/>
        <v>0</v>
      </c>
      <c r="AL530" s="19">
        <f t="shared" si="51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50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9"/>
        <v>0</v>
      </c>
      <c r="AL531" s="19">
        <f t="shared" si="51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50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9"/>
        <v>0</v>
      </c>
      <c r="AL532" s="19">
        <f t="shared" si="51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50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9"/>
        <v>0</v>
      </c>
      <c r="AL533" s="19">
        <f t="shared" si="51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50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9"/>
        <v>0</v>
      </c>
      <c r="AL534" s="19">
        <f t="shared" si="51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50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9"/>
        <v>1</v>
      </c>
      <c r="AL535" s="65">
        <f t="shared" si="51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50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9"/>
        <v>0</v>
      </c>
      <c r="AL536" s="19">
        <f t="shared" si="51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50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9"/>
        <v>0</v>
      </c>
      <c r="AL537" s="19">
        <f t="shared" si="51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50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9"/>
        <v>0</v>
      </c>
      <c r="AL538" s="19">
        <f t="shared" si="51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50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9"/>
        <v>0</v>
      </c>
      <c r="AL539" s="19">
        <f t="shared" si="51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50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9"/>
        <v>0</v>
      </c>
      <c r="AL540" s="19">
        <f t="shared" si="51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50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9"/>
        <v>0</v>
      </c>
      <c r="AL541" s="19">
        <f t="shared" si="51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50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9"/>
        <v>0</v>
      </c>
      <c r="AL542" s="19">
        <f t="shared" si="51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50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9"/>
        <v>0</v>
      </c>
      <c r="AL543" s="19">
        <f t="shared" si="51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50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9"/>
        <v>0</v>
      </c>
      <c r="AL544" s="19">
        <f t="shared" si="51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50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9"/>
        <v>0</v>
      </c>
      <c r="AL545" s="19">
        <f t="shared" si="51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50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9"/>
        <v>0</v>
      </c>
      <c r="AL546" s="19">
        <f t="shared" si="51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50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9"/>
        <v>0</v>
      </c>
      <c r="AL547" s="19">
        <f t="shared" si="51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50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9"/>
        <v>0</v>
      </c>
      <c r="AL548" s="19">
        <f t="shared" si="51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50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9"/>
        <v>0</v>
      </c>
      <c r="AL549" s="19">
        <f t="shared" si="51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50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9"/>
        <v>0</v>
      </c>
      <c r="AL550" s="19">
        <f t="shared" si="51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50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9"/>
        <v>0</v>
      </c>
      <c r="AL551" s="19">
        <f t="shared" si="51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50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9"/>
        <v>0</v>
      </c>
      <c r="AL552" s="19">
        <f t="shared" si="51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50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9"/>
        <v>0</v>
      </c>
      <c r="AL553" s="19">
        <f t="shared" si="51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50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9"/>
        <v>0</v>
      </c>
      <c r="AL554" s="19">
        <f t="shared" si="51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50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9"/>
        <v>0</v>
      </c>
      <c r="AL555" s="19">
        <f t="shared" si="51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50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9"/>
        <v>0</v>
      </c>
      <c r="AL556" s="19">
        <f t="shared" si="51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50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9"/>
        <v>0</v>
      </c>
      <c r="AL557" s="19">
        <f t="shared" si="51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50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9"/>
        <v>0</v>
      </c>
      <c r="AL558" s="19">
        <f t="shared" si="51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50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9"/>
        <v>0</v>
      </c>
      <c r="AL559" s="19">
        <f t="shared" si="51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50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9"/>
        <v>0</v>
      </c>
      <c r="AL560" s="19">
        <f t="shared" si="51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50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9"/>
        <v>0</v>
      </c>
      <c r="AL561" s="19">
        <f t="shared" si="51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50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9"/>
        <v>0</v>
      </c>
      <c r="AL562" s="19">
        <f t="shared" si="51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50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9"/>
        <v>0</v>
      </c>
      <c r="AL563" s="19">
        <f t="shared" si="51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50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9"/>
        <v>0</v>
      </c>
      <c r="AL564" s="19">
        <f t="shared" si="51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50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9"/>
        <v>0</v>
      </c>
      <c r="AL565" s="19">
        <f t="shared" si="51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50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9"/>
        <v>0</v>
      </c>
      <c r="AL566" s="19">
        <f t="shared" si="51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50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9"/>
        <v>0</v>
      </c>
      <c r="AL567" s="19">
        <f t="shared" si="51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50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49"/>
        <v>0</v>
      </c>
      <c r="AL568" s="19">
        <f t="shared" si="51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50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50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50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50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50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2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3">SUM(T577:AJ577)</f>
        <v>0</v>
      </c>
      <c r="AL577" s="19">
        <f t="shared" ref="AL577:AL582" si="54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2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3"/>
        <v>0</v>
      </c>
      <c r="AL578" s="19">
        <f t="shared" si="54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2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3"/>
        <v>0</v>
      </c>
      <c r="AL579" s="19">
        <f t="shared" si="54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2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3"/>
        <v>0</v>
      </c>
      <c r="AL580" s="19">
        <f t="shared" si="54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2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3"/>
        <v>0</v>
      </c>
      <c r="AL581" s="19">
        <f t="shared" si="54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2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3"/>
        <v>0</v>
      </c>
      <c r="AL582" s="19">
        <f t="shared" si="54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5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5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5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5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>
        <f>480</f>
        <v>480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480</v>
      </c>
      <c r="AL592" s="19">
        <f t="shared" si="55"/>
        <v>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6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7">SUM(T593:AJ593)</f>
        <v>1</v>
      </c>
      <c r="AL593" s="19">
        <f t="shared" si="55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6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7"/>
        <v>0</v>
      </c>
      <c r="AL594" s="19">
        <f t="shared" si="55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6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7"/>
        <v>0</v>
      </c>
      <c r="AL595" s="19">
        <f t="shared" si="55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6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7"/>
        <v>0</v>
      </c>
      <c r="AL596" s="19">
        <f t="shared" si="55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6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7"/>
        <v>0</v>
      </c>
      <c r="AL597" s="19">
        <f t="shared" si="55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6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7"/>
        <v>0</v>
      </c>
      <c r="AL598" s="19">
        <f t="shared" si="55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6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7"/>
        <v>0</v>
      </c>
      <c r="AL599" s="19">
        <f t="shared" si="55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6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7"/>
        <v>0</v>
      </c>
      <c r="AL600" s="19">
        <f t="shared" si="55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6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7"/>
        <v>0</v>
      </c>
      <c r="AL601" s="19">
        <f t="shared" si="55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6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7"/>
        <v>0</v>
      </c>
      <c r="AL602" s="19">
        <f t="shared" si="55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6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7"/>
        <v>0</v>
      </c>
      <c r="AL603" s="19">
        <f t="shared" si="55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6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7"/>
        <v>0</v>
      </c>
      <c r="AL604" s="19">
        <f t="shared" si="55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6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7"/>
        <v>0</v>
      </c>
      <c r="AL605" s="19">
        <f t="shared" si="55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8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59">SUM(T606:AJ606)</f>
        <v>0</v>
      </c>
      <c r="AL606" s="19">
        <f t="shared" si="55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8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9"/>
        <v>0</v>
      </c>
      <c r="AL607" s="19">
        <f t="shared" si="55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8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9"/>
        <v>0</v>
      </c>
      <c r="AL608" s="19">
        <f t="shared" si="55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8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9"/>
        <v>0</v>
      </c>
      <c r="AL609" s="19">
        <f t="shared" si="55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6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7"/>
        <v>0</v>
      </c>
      <c r="AL610" s="19">
        <f t="shared" si="55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6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7"/>
        <v>0</v>
      </c>
      <c r="AL611" s="19">
        <f t="shared" si="55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6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7"/>
        <v>0</v>
      </c>
      <c r="AL612" s="19">
        <f t="shared" si="55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6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7"/>
        <v>0</v>
      </c>
      <c r="AL613" s="19">
        <f t="shared" si="55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6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7"/>
        <v>0</v>
      </c>
      <c r="AL614" s="19">
        <f t="shared" si="55"/>
        <v>500</v>
      </c>
      <c r="AM614" s="12" t="s">
        <v>1970</v>
      </c>
    </row>
    <row r="615" spans="1:39" x14ac:dyDescent="0.25">
      <c r="A615" s="91" t="s">
        <v>1709</v>
      </c>
      <c r="B615" s="91"/>
      <c r="C615" s="91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6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7"/>
        <v>0</v>
      </c>
      <c r="AL615" s="19">
        <f t="shared" si="55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6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7"/>
        <v>0</v>
      </c>
      <c r="AL616" s="19">
        <f t="shared" si="55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6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7"/>
        <v>0</v>
      </c>
      <c r="AL617" s="19">
        <f t="shared" si="55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6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7"/>
        <v>0</v>
      </c>
      <c r="AL618" s="19">
        <f t="shared" si="55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6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7"/>
        <v>0</v>
      </c>
      <c r="AL619" s="19">
        <f t="shared" si="55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6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7"/>
        <v>0</v>
      </c>
      <c r="AL620" s="19">
        <f t="shared" si="55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6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7"/>
        <v>0</v>
      </c>
      <c r="AL621" s="19">
        <f t="shared" si="55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6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7"/>
        <v>0</v>
      </c>
      <c r="AL622" s="19">
        <f t="shared" si="55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6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7"/>
        <v>0</v>
      </c>
      <c r="AL623" s="19">
        <f t="shared" si="55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6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91" t="s">
        <v>1738</v>
      </c>
      <c r="B629" s="91"/>
      <c r="C629" s="91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60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61">SUM(T629:AJ629)</f>
        <v>0</v>
      </c>
      <c r="AL629" s="19">
        <f t="shared" ref="AL629:AL647" si="62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60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1"/>
        <v>0</v>
      </c>
      <c r="AL630" s="19">
        <f t="shared" si="62"/>
        <v>3.4000000000000004</v>
      </c>
      <c r="AM630" s="12" t="s">
        <v>1972</v>
      </c>
    </row>
    <row r="631" spans="1:88" x14ac:dyDescent="0.25">
      <c r="A631" s="91" t="s">
        <v>1742</v>
      </c>
      <c r="B631" s="91"/>
      <c r="C631" s="91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60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1"/>
        <v>0</v>
      </c>
      <c r="AL631" s="19">
        <f t="shared" si="62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60"/>
        <v>8.6</v>
      </c>
      <c r="T632" s="19"/>
      <c r="U632" s="19"/>
      <c r="V632" s="63">
        <f>0.1</f>
        <v>0.1</v>
      </c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1"/>
        <v>0.1</v>
      </c>
      <c r="AL632" s="19">
        <f t="shared" si="62"/>
        <v>8.5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60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1"/>
        <v>0</v>
      </c>
      <c r="AL633" s="19">
        <f t="shared" si="62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60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1"/>
        <v>0</v>
      </c>
      <c r="AL634" s="19">
        <f t="shared" si="62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60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1"/>
        <v>0</v>
      </c>
      <c r="AL635" s="19">
        <f t="shared" si="62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60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1"/>
        <v>0</v>
      </c>
      <c r="AL636" s="19">
        <f t="shared" si="62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60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1"/>
        <v>0</v>
      </c>
      <c r="AL637" s="19">
        <f t="shared" si="62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91" t="s">
        <v>1758</v>
      </c>
      <c r="B638" s="91"/>
      <c r="C638" s="91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60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1"/>
        <v>0</v>
      </c>
      <c r="AL638" s="19">
        <f t="shared" si="62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60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1"/>
        <v>4</v>
      </c>
      <c r="AL639" s="19">
        <f t="shared" si="62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60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1"/>
        <v>0</v>
      </c>
      <c r="AL640" s="19">
        <f t="shared" si="62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60"/>
        <v>8.4</v>
      </c>
      <c r="T641" s="19">
        <f>1+0.5</f>
        <v>1.5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1"/>
        <v>1.5</v>
      </c>
      <c r="AL641" s="19">
        <f t="shared" si="62"/>
        <v>6.9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60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1"/>
        <v>0</v>
      </c>
      <c r="AL642" s="19">
        <f t="shared" si="62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60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1"/>
        <v>0</v>
      </c>
      <c r="AL643" s="19">
        <f t="shared" si="62"/>
        <v>19.774999999999999</v>
      </c>
      <c r="AM643" s="12" t="s">
        <v>1972</v>
      </c>
    </row>
    <row r="644" spans="1:39" x14ac:dyDescent="0.25">
      <c r="A644" s="91" t="s">
        <v>1771</v>
      </c>
      <c r="B644" s="91"/>
      <c r="C644" s="91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60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1"/>
        <v>0</v>
      </c>
      <c r="AL644" s="19">
        <f t="shared" si="62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60"/>
        <v>4.4000000000000004</v>
      </c>
      <c r="T645" s="19">
        <f>0.4+0.5</f>
        <v>0.9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1"/>
        <v>3.7</v>
      </c>
      <c r="AL645" s="19">
        <f t="shared" si="62"/>
        <v>0.70000000000000018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60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1"/>
        <v>0</v>
      </c>
      <c r="AL646" s="19">
        <f t="shared" si="62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60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61"/>
        <v>0</v>
      </c>
      <c r="AL647" s="19">
        <f t="shared" si="62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60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91" t="s">
        <v>1783</v>
      </c>
      <c r="B649" s="91"/>
      <c r="C649" s="91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60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3">SUM(T649:AJ649)</f>
        <v>0</v>
      </c>
      <c r="AL649" s="19">
        <f t="shared" ref="AL649:AL674" si="64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60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3"/>
        <v>0</v>
      </c>
      <c r="AL650" s="19">
        <f t="shared" si="64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60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3"/>
        <v>50</v>
      </c>
      <c r="AL651" s="19">
        <f t="shared" si="64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60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3"/>
        <v>0</v>
      </c>
      <c r="AL652" s="19">
        <f t="shared" si="64"/>
        <v>200</v>
      </c>
      <c r="AM652" s="12" t="s">
        <v>1970</v>
      </c>
    </row>
    <row r="653" spans="1:39" x14ac:dyDescent="0.25">
      <c r="A653" s="91" t="s">
        <v>1791</v>
      </c>
      <c r="B653" s="91"/>
      <c r="C653" s="91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60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3"/>
        <v>0</v>
      </c>
      <c r="AL653" s="19">
        <f t="shared" si="64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60"/>
        <v>10.5</v>
      </c>
      <c r="T654" s="19">
        <f>0.5+0.5+4</f>
        <v>5</v>
      </c>
      <c r="U654" s="19">
        <f>0.5</f>
        <v>0.5</v>
      </c>
      <c r="V654" s="63">
        <f>0.3</f>
        <v>0.3</v>
      </c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3"/>
        <v>5.8</v>
      </c>
      <c r="AL654" s="19">
        <f t="shared" si="64"/>
        <v>4.7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60"/>
        <v>3.5889999999999995</v>
      </c>
      <c r="T655" s="19">
        <f>0.5</f>
        <v>0.5</v>
      </c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3"/>
        <v>0.5</v>
      </c>
      <c r="AL655" s="19">
        <f t="shared" si="64"/>
        <v>3.0889999999999995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60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3"/>
        <v>0</v>
      </c>
      <c r="AL656" s="19">
        <f t="shared" si="64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60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4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60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4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60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5">SUM(T659:AJ659)</f>
        <v>0</v>
      </c>
      <c r="AL659" s="19">
        <f t="shared" si="64"/>
        <v>2.5</v>
      </c>
      <c r="AM659" s="12" t="s">
        <v>1972</v>
      </c>
    </row>
    <row r="660" spans="1:39" x14ac:dyDescent="0.25">
      <c r="A660" s="91" t="s">
        <v>1799</v>
      </c>
      <c r="B660" s="91"/>
      <c r="C660" s="91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60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5"/>
        <v>0</v>
      </c>
      <c r="AL660" s="19">
        <f t="shared" si="64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1.3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692" si="66">SUM(E661:R661)</f>
        <v>1.3</v>
      </c>
      <c r="T661" s="19">
        <f>1+0.3</f>
        <v>1.3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5"/>
        <v>1.3</v>
      </c>
      <c r="AL661" s="19">
        <f t="shared" si="64"/>
        <v>0</v>
      </c>
      <c r="AM661" s="12" t="s">
        <v>1972</v>
      </c>
    </row>
    <row r="662" spans="1:39" x14ac:dyDescent="0.25">
      <c r="A662" s="91" t="s">
        <v>1802</v>
      </c>
      <c r="B662" s="91"/>
      <c r="C662" s="91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6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5"/>
        <v>0</v>
      </c>
      <c r="AL662" s="19">
        <f t="shared" si="64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6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5"/>
        <v>0</v>
      </c>
      <c r="AL663" s="19">
        <f t="shared" si="64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6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5"/>
        <v>0</v>
      </c>
      <c r="AL664" s="19">
        <f t="shared" si="64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6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5"/>
        <v>0</v>
      </c>
      <c r="AL665" s="19">
        <f t="shared" si="64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6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5"/>
        <v>0</v>
      </c>
      <c r="AL666" s="19">
        <f t="shared" si="64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6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5"/>
        <v>0</v>
      </c>
      <c r="AL667" s="19">
        <f t="shared" si="64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6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5"/>
        <v>0</v>
      </c>
      <c r="AL668" s="19">
        <f t="shared" si="64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6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5"/>
        <v>0</v>
      </c>
      <c r="AL669" s="19">
        <f t="shared" si="64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6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5"/>
        <v>0</v>
      </c>
      <c r="AL670" s="19">
        <f t="shared" si="64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6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5"/>
        <v>0</v>
      </c>
      <c r="AL671" s="19">
        <f t="shared" si="64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6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5"/>
        <v>0</v>
      </c>
      <c r="AL672" s="19">
        <f t="shared" si="64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6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5"/>
        <v>0</v>
      </c>
      <c r="AL673" s="19">
        <f t="shared" si="64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6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5"/>
        <v>0</v>
      </c>
      <c r="AL674" s="19">
        <f t="shared" si="64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6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91" t="s">
        <v>1836</v>
      </c>
      <c r="B676" s="91"/>
      <c r="C676" s="91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6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7">SUM(T676:AJ676)</f>
        <v>0</v>
      </c>
      <c r="AL676" s="19">
        <f t="shared" ref="AL676:AL684" si="68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6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7"/>
        <v>0</v>
      </c>
      <c r="AL677" s="19">
        <f t="shared" si="68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6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7"/>
        <v>0</v>
      </c>
      <c r="AL678" s="19">
        <f t="shared" si="68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6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7"/>
        <v>0</v>
      </c>
      <c r="AL679" s="19">
        <f t="shared" si="68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6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7"/>
        <v>0</v>
      </c>
      <c r="AL680" s="19">
        <f t="shared" si="68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6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7"/>
        <v>0</v>
      </c>
      <c r="AL681" s="19">
        <f t="shared" si="68"/>
        <v>0</v>
      </c>
      <c r="AM681" s="12" t="s">
        <v>1977</v>
      </c>
    </row>
    <row r="682" spans="1:39" x14ac:dyDescent="0.25">
      <c r="A682" s="91" t="s">
        <v>1848</v>
      </c>
      <c r="B682" s="91"/>
      <c r="C682" s="91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6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7"/>
        <v>0</v>
      </c>
      <c r="AL682" s="19">
        <f t="shared" si="68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6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7"/>
        <v>0</v>
      </c>
      <c r="AL683" s="19">
        <f t="shared" si="68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6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7"/>
        <v>0</v>
      </c>
      <c r="AL684" s="19">
        <f t="shared" si="68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6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91" t="s">
        <v>1857</v>
      </c>
      <c r="B686" s="91"/>
      <c r="C686" s="91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6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9">SUM(T686:AJ686)</f>
        <v>0</v>
      </c>
      <c r="AL686" s="19">
        <f t="shared" ref="AL686:AL731" si="70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6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9"/>
        <v>0</v>
      </c>
      <c r="AL687" s="19">
        <f t="shared" si="70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6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9"/>
        <v>0</v>
      </c>
      <c r="AL688" s="19">
        <f t="shared" si="70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6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9"/>
        <v>0</v>
      </c>
      <c r="AL689" s="19">
        <f t="shared" si="70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6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9"/>
        <v>0</v>
      </c>
      <c r="AL690" s="19">
        <f t="shared" si="70"/>
        <v>2</v>
      </c>
      <c r="AM690" s="12"/>
    </row>
    <row r="691" spans="1:39" x14ac:dyDescent="0.25">
      <c r="A691" s="91" t="s">
        <v>1866</v>
      </c>
      <c r="B691" s="91"/>
      <c r="C691" s="91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6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9"/>
        <v>0</v>
      </c>
      <c r="AL691" s="19">
        <f t="shared" si="70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6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9"/>
        <v>0</v>
      </c>
      <c r="AL692" s="19">
        <f t="shared" si="70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71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9"/>
        <v>0</v>
      </c>
      <c r="AL693" s="19">
        <f t="shared" si="70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1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9"/>
        <v>0</v>
      </c>
      <c r="AL694" s="19">
        <f t="shared" si="70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1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9"/>
        <v>0</v>
      </c>
      <c r="AL695" s="19">
        <f t="shared" si="70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1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9"/>
        <v>0</v>
      </c>
      <c r="AL696" s="19">
        <f t="shared" si="70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1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9"/>
        <v>0</v>
      </c>
      <c r="AL697" s="19">
        <f t="shared" si="70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1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9"/>
        <v>0</v>
      </c>
      <c r="AL698" s="19">
        <f t="shared" si="70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1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9"/>
        <v>0</v>
      </c>
      <c r="AL699" s="19">
        <f t="shared" si="70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1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9"/>
        <v>0</v>
      </c>
      <c r="AL700" s="19">
        <f t="shared" si="70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1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9"/>
        <v>0</v>
      </c>
      <c r="AL701" s="19">
        <f t="shared" si="70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1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9"/>
        <v>0</v>
      </c>
      <c r="AL702" s="19">
        <f t="shared" si="70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1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9"/>
        <v>0</v>
      </c>
      <c r="AL703" s="19">
        <f t="shared" si="70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1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9"/>
        <v>0</v>
      </c>
      <c r="AL704" s="19">
        <f t="shared" si="70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1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9"/>
        <v>0</v>
      </c>
      <c r="AL705" s="19">
        <f t="shared" si="70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1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9"/>
        <v>0</v>
      </c>
      <c r="AL706" s="19">
        <f t="shared" si="70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1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9"/>
        <v>0</v>
      </c>
      <c r="AL707" s="19">
        <f t="shared" si="70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1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1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71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9"/>
        <v>0</v>
      </c>
      <c r="AL710" s="19">
        <f t="shared" si="70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71"/>
        <v>19.5</v>
      </c>
      <c r="T711" s="19"/>
      <c r="U711" s="19">
        <f>5</f>
        <v>5</v>
      </c>
      <c r="V711" s="63"/>
      <c r="W711" s="19">
        <f>2</f>
        <v>2</v>
      </c>
      <c r="X711" s="19">
        <f>5</f>
        <v>5</v>
      </c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9"/>
        <v>12</v>
      </c>
      <c r="AL711" s="19">
        <f t="shared" si="70"/>
        <v>7.5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1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9"/>
        <v>0</v>
      </c>
      <c r="AL712" s="19">
        <f t="shared" si="70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1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9"/>
        <v>0</v>
      </c>
      <c r="AL713" s="19">
        <f t="shared" si="70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1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9"/>
        <v>0</v>
      </c>
      <c r="AL714" s="19">
        <f t="shared" si="70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1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9"/>
        <v>0</v>
      </c>
      <c r="AL715" s="19">
        <f t="shared" si="70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1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70"/>
        <v>39</v>
      </c>
      <c r="AM716" s="12" t="s">
        <v>1992</v>
      </c>
    </row>
    <row r="717" spans="1:39" x14ac:dyDescent="0.25">
      <c r="A717" s="93" t="s">
        <v>1916</v>
      </c>
      <c r="B717" s="93"/>
      <c r="C717" s="93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1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72">SUM(T717:AJ717)</f>
        <v>0</v>
      </c>
      <c r="AL717" s="19">
        <f t="shared" si="70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1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2"/>
        <v>0</v>
      </c>
      <c r="AL718" s="19">
        <f t="shared" si="70"/>
        <v>1.9</v>
      </c>
      <c r="AM718" s="12" t="s">
        <v>1972</v>
      </c>
    </row>
    <row r="719" spans="1:39" x14ac:dyDescent="0.25">
      <c r="A719" s="93" t="s">
        <v>1920</v>
      </c>
      <c r="B719" s="93"/>
      <c r="C719" s="93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1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2"/>
        <v>0</v>
      </c>
      <c r="AL719" s="19">
        <f t="shared" si="70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71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2"/>
        <v>0</v>
      </c>
      <c r="AL720" s="19">
        <f t="shared" si="70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2"/>
        <v>0</v>
      </c>
      <c r="AL721" s="19">
        <f t="shared" si="70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3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2"/>
        <v>0</v>
      </c>
      <c r="AL722" s="19">
        <f t="shared" si="70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3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2"/>
        <v>0</v>
      </c>
      <c r="AL723" s="19">
        <f t="shared" si="70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3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2"/>
        <v>0</v>
      </c>
      <c r="AL724" s="19">
        <f t="shared" si="70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3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2"/>
        <v>0</v>
      </c>
      <c r="AL725" s="19">
        <f t="shared" si="70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3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2"/>
        <v>0</v>
      </c>
      <c r="AL726" s="19">
        <f t="shared" si="70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3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2"/>
        <v>0</v>
      </c>
      <c r="AL727" s="19">
        <f t="shared" si="70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3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2"/>
        <v>0</v>
      </c>
      <c r="AL728" s="19">
        <f t="shared" si="70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3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2"/>
        <v>0</v>
      </c>
      <c r="AL729" s="19">
        <f t="shared" si="70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3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72"/>
        <v>0</v>
      </c>
      <c r="AL730" s="19">
        <f t="shared" si="70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3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70"/>
        <v>5</v>
      </c>
      <c r="AM731" s="17" t="s">
        <v>1970</v>
      </c>
    </row>
    <row r="732" spans="1:39" x14ac:dyDescent="0.25">
      <c r="A732" s="94" t="s">
        <v>1944</v>
      </c>
      <c r="B732" s="94"/>
      <c r="C732" s="94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3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3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72"/>
        <v>0</v>
      </c>
      <c r="AL733" s="19">
        <f>S733-AK733</f>
        <v>1</v>
      </c>
      <c r="AM733" s="17" t="s">
        <v>1970</v>
      </c>
    </row>
    <row r="734" spans="1:39" x14ac:dyDescent="0.25">
      <c r="A734" s="92" t="s">
        <v>1947</v>
      </c>
      <c r="B734" s="92"/>
      <c r="C734" s="92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3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3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72"/>
        <v>0</v>
      </c>
      <c r="AL735" s="19">
        <f>S735-AK735</f>
        <v>498</v>
      </c>
      <c r="AM735" s="17" t="s">
        <v>1977</v>
      </c>
    </row>
    <row r="736" spans="1:39" x14ac:dyDescent="0.25">
      <c r="A736" s="92" t="s">
        <v>1949</v>
      </c>
      <c r="B736" s="92"/>
      <c r="C736" s="92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3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3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92" t="s">
        <v>1952</v>
      </c>
      <c r="B738" s="92"/>
      <c r="C738" s="92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92" t="s">
        <v>1959</v>
      </c>
      <c r="B742" s="92"/>
      <c r="C742" s="92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92" t="s">
        <v>1962</v>
      </c>
      <c r="B744" s="92"/>
      <c r="C744" s="92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92" t="s">
        <v>1965</v>
      </c>
      <c r="B746" s="92"/>
      <c r="C746" s="92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92" t="s">
        <v>2003</v>
      </c>
      <c r="B748" s="92"/>
      <c r="C748" s="92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4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5">SUM(T751:AJ751)</f>
        <v>0</v>
      </c>
      <c r="AL751" s="19">
        <f t="shared" ref="AL751:AL759" si="76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4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5"/>
        <v>0</v>
      </c>
      <c r="AL752" s="19">
        <f t="shared" si="76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4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5"/>
        <v>0</v>
      </c>
      <c r="AL753" s="19">
        <f t="shared" si="76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4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5"/>
        <v>0</v>
      </c>
      <c r="AL754" s="19">
        <f t="shared" si="76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4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5"/>
        <v>0</v>
      </c>
      <c r="AL755" s="19">
        <f t="shared" si="76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4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5"/>
        <v>0</v>
      </c>
      <c r="AL756" s="19">
        <f t="shared" si="76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4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5"/>
        <v>0</v>
      </c>
      <c r="AL757" s="19">
        <f t="shared" si="76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4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5"/>
        <v>0</v>
      </c>
      <c r="AL758" s="19">
        <f t="shared" si="76"/>
        <v>0</v>
      </c>
      <c r="AM758" s="12" t="s">
        <v>2064</v>
      </c>
    </row>
    <row r="759" spans="1:39" x14ac:dyDescent="0.25">
      <c r="A759" s="15" t="s">
        <v>2403</v>
      </c>
      <c r="B759" s="16" t="s">
        <v>2404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4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5"/>
        <v>0</v>
      </c>
      <c r="AL759" s="19">
        <f t="shared" si="76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  <mergeCell ref="A629:C629"/>
    <mergeCell ref="A631:C631"/>
    <mergeCell ref="A638:C638"/>
    <mergeCell ref="A644:C644"/>
    <mergeCell ref="A649:C649"/>
    <mergeCell ref="A489:C489"/>
    <mergeCell ref="A492:C492"/>
    <mergeCell ref="A494:C494"/>
    <mergeCell ref="A496:C496"/>
    <mergeCell ref="A615:C615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f>1965.5+500</f>
        <v>2465.5</v>
      </c>
      <c r="D2" s="24">
        <f>500+200</f>
        <v>700</v>
      </c>
      <c r="E2" s="24">
        <f t="shared" ref="E2:E65" si="0">C2-D2</f>
        <v>1765.5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3+5+6</f>
        <v>14</v>
      </c>
      <c r="E17" s="24">
        <f t="shared" si="0"/>
        <v>8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2+3</f>
        <v>5</v>
      </c>
      <c r="E25" s="24">
        <f t="shared" si="0"/>
        <v>10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5+8</f>
        <v>13</v>
      </c>
      <c r="E27" s="24">
        <f t="shared" si="0"/>
        <v>29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>
        <f>3</f>
        <v>3</v>
      </c>
      <c r="E29" s="24">
        <f t="shared" si="0"/>
        <v>8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4+4+10+3+1</f>
        <v>22</v>
      </c>
      <c r="E46" s="24">
        <f t="shared" si="0"/>
        <v>5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>
        <f>14</f>
        <v>14</v>
      </c>
      <c r="E66" s="24">
        <f t="shared" ref="E66:E129" si="1">C66-D66</f>
        <v>5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>
        <f>17</f>
        <v>17</v>
      </c>
      <c r="E68" s="24">
        <f t="shared" si="1"/>
        <v>1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>
        <f>3</f>
        <v>3</v>
      </c>
      <c r="E83" s="24">
        <f t="shared" si="1"/>
        <v>38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>
        <f>1</f>
        <v>1</v>
      </c>
      <c r="E86" s="24">
        <f t="shared" si="1"/>
        <v>3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>
        <f>12</f>
        <v>12</v>
      </c>
      <c r="E93" s="24">
        <f t="shared" si="1"/>
        <v>9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12+2</f>
        <v>14</v>
      </c>
      <c r="E100" s="24">
        <f t="shared" si="1"/>
        <v>20</v>
      </c>
    </row>
    <row r="101" spans="1:5" x14ac:dyDescent="0.2">
      <c r="A101" s="51">
        <v>100</v>
      </c>
      <c r="B101" s="24" t="s">
        <v>99</v>
      </c>
      <c r="C101" s="77">
        <v>18</v>
      </c>
      <c r="D101" s="24">
        <f>2</f>
        <v>2</v>
      </c>
      <c r="E101" s="24">
        <f t="shared" si="1"/>
        <v>16</v>
      </c>
    </row>
    <row r="102" spans="1:5" x14ac:dyDescent="0.2">
      <c r="A102" s="51">
        <v>101</v>
      </c>
      <c r="B102" s="24" t="s">
        <v>100</v>
      </c>
      <c r="C102" s="77">
        <v>20</v>
      </c>
      <c r="D102" s="24">
        <f>10</f>
        <v>10</v>
      </c>
      <c r="E102" s="24">
        <f t="shared" si="1"/>
        <v>10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7+12+5+8</f>
        <v>32</v>
      </c>
      <c r="E104" s="24">
        <f t="shared" si="1"/>
        <v>40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>
        <f>2</f>
        <v>2</v>
      </c>
      <c r="E106" s="24">
        <f t="shared" si="1"/>
        <v>38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2405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1+1</f>
        <v>2</v>
      </c>
      <c r="E139" s="24">
        <f t="shared" si="2"/>
        <v>4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1+2</f>
        <v>3</v>
      </c>
      <c r="E140" s="24">
        <f t="shared" si="2"/>
        <v>9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>
        <f>1</f>
        <v>1</v>
      </c>
      <c r="E144" s="24">
        <f t="shared" si="2"/>
        <v>0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2406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2407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4+1+2</f>
        <v>7</v>
      </c>
      <c r="E155" s="24">
        <f t="shared" si="2"/>
        <v>0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1+1+1</f>
        <v>3</v>
      </c>
      <c r="E160" s="24">
        <f t="shared" si="2"/>
        <v>6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>
        <f>1</f>
        <v>1</v>
      </c>
      <c r="E181" s="24">
        <f t="shared" si="2"/>
        <v>1</v>
      </c>
    </row>
    <row r="182" spans="1:5" x14ac:dyDescent="0.2">
      <c r="A182" s="50">
        <v>181</v>
      </c>
      <c r="B182" s="24" t="s">
        <v>174</v>
      </c>
      <c r="C182" s="77">
        <v>24</v>
      </c>
      <c r="D182" s="24">
        <f>7</f>
        <v>7</v>
      </c>
      <c r="E182" s="24">
        <f t="shared" si="2"/>
        <v>17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1+1</f>
        <v>2</v>
      </c>
      <c r="E189" s="24">
        <f t="shared" si="2"/>
        <v>11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>
        <f>1+1</f>
        <v>2</v>
      </c>
      <c r="E200" s="24">
        <f t="shared" si="3"/>
        <v>2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>
        <v>85</v>
      </c>
      <c r="E242" s="24">
        <f t="shared" si="3"/>
        <v>0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10+4+10+6+1</f>
        <v>31</v>
      </c>
      <c r="E244" s="24">
        <f t="shared" si="3"/>
        <v>765</v>
      </c>
    </row>
    <row r="245" spans="1:5" x14ac:dyDescent="0.2">
      <c r="A245" s="50">
        <v>244</v>
      </c>
      <c r="B245" s="24" t="s">
        <v>233</v>
      </c>
      <c r="C245" s="77">
        <v>2</v>
      </c>
      <c r="D245" s="24">
        <f>2</f>
        <v>2</v>
      </c>
      <c r="E245" s="24">
        <f t="shared" si="3"/>
        <v>0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>
        <f>2</f>
        <v>2</v>
      </c>
      <c r="E253" s="24">
        <f t="shared" si="3"/>
        <v>0</v>
      </c>
    </row>
    <row r="254" spans="1:5" x14ac:dyDescent="0.2">
      <c r="A254" s="50">
        <v>253</v>
      </c>
      <c r="B254" s="24" t="s">
        <v>242</v>
      </c>
      <c r="C254" s="77">
        <v>5</v>
      </c>
      <c r="D254" s="24">
        <f>1</f>
        <v>1</v>
      </c>
      <c r="E254" s="24">
        <f t="shared" si="3"/>
        <v>4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>
        <f>1</f>
        <v>1</v>
      </c>
      <c r="E280" s="24">
        <f t="shared" si="4"/>
        <v>0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2398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2399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1+1</f>
        <v>2</v>
      </c>
      <c r="E292" s="24">
        <f t="shared" si="4"/>
        <v>4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>
        <f>5</f>
        <v>5</v>
      </c>
      <c r="E300" s="24">
        <f t="shared" si="4"/>
        <v>62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2+1+1+1+1+1</f>
        <v>7</v>
      </c>
      <c r="E332" s="24">
        <f t="shared" si="5"/>
        <v>0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50+60+50+30</f>
        <v>190</v>
      </c>
      <c r="E349" s="24">
        <f t="shared" si="5"/>
        <v>99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2400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2402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>
        <f>3+5</f>
        <v>8</v>
      </c>
      <c r="E426" s="24">
        <f t="shared" si="6"/>
        <v>40</v>
      </c>
    </row>
    <row r="427" spans="1:5" x14ac:dyDescent="0.2">
      <c r="A427" s="50">
        <v>425</v>
      </c>
      <c r="B427" s="24" t="s">
        <v>404</v>
      </c>
      <c r="C427" s="77">
        <v>163</v>
      </c>
      <c r="D427" s="24">
        <f>10</f>
        <v>10</v>
      </c>
      <c r="E427" s="24">
        <f t="shared" si="6"/>
        <v>153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f>3+5</f>
        <v>8</v>
      </c>
      <c r="E430" s="24">
        <f t="shared" si="6"/>
        <v>36</v>
      </c>
    </row>
    <row r="431" spans="1:5" x14ac:dyDescent="0.2">
      <c r="A431" s="50">
        <v>429</v>
      </c>
      <c r="B431" s="24" t="s">
        <v>408</v>
      </c>
      <c r="C431" s="77">
        <v>49</v>
      </c>
      <c r="D431" s="24">
        <f>5+6+1</f>
        <v>12</v>
      </c>
      <c r="E431" s="24">
        <f t="shared" si="6"/>
        <v>37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>
        <f>15</f>
        <v>15</v>
      </c>
      <c r="E441" s="24">
        <f t="shared" si="7"/>
        <v>40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1+1+1+1+1+1+1+1</f>
        <v>8</v>
      </c>
      <c r="E464" s="24">
        <f t="shared" si="8"/>
        <v>7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1+1</f>
        <v>2</v>
      </c>
      <c r="E466" s="24">
        <f t="shared" si="8"/>
        <v>2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100+10+20+100</f>
        <v>230</v>
      </c>
      <c r="E468" s="24">
        <f t="shared" si="8"/>
        <v>593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2571</v>
      </c>
      <c r="C496" s="70">
        <v>2</v>
      </c>
      <c r="D496" s="70">
        <f>1</f>
        <v>1</v>
      </c>
      <c r="E496" s="24">
        <f t="shared" si="8"/>
        <v>1</v>
      </c>
    </row>
    <row r="497" spans="1:5" x14ac:dyDescent="0.2">
      <c r="A497" s="50">
        <v>504</v>
      </c>
      <c r="B497" s="77" t="s">
        <v>2359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2360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2361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2362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2363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2408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2364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2365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2366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2367</v>
      </c>
      <c r="C506" s="70">
        <f>1+3</f>
        <v>4</v>
      </c>
      <c r="D506" s="70">
        <f>1+1+1+1</f>
        <v>4</v>
      </c>
      <c r="E506" s="24">
        <f t="shared" si="8"/>
        <v>0</v>
      </c>
    </row>
    <row r="507" spans="1:5" x14ac:dyDescent="0.2">
      <c r="A507" s="50">
        <v>514</v>
      </c>
      <c r="B507" s="77" t="s">
        <v>2368</v>
      </c>
      <c r="C507" s="70">
        <f>13+3</f>
        <v>16</v>
      </c>
      <c r="D507" s="70">
        <f>1+1+1+1+1+1</f>
        <v>6</v>
      </c>
      <c r="E507" s="24">
        <f t="shared" si="8"/>
        <v>10</v>
      </c>
    </row>
    <row r="508" spans="1:5" x14ac:dyDescent="0.2">
      <c r="A508" s="50">
        <v>515</v>
      </c>
      <c r="B508" s="77" t="s">
        <v>2369</v>
      </c>
      <c r="C508" s="70">
        <f>3+5</f>
        <v>8</v>
      </c>
      <c r="D508" s="70">
        <f>1+1</f>
        <v>2</v>
      </c>
      <c r="E508" s="24">
        <f t="shared" ref="E508:E538" si="9">C508-D508</f>
        <v>6</v>
      </c>
    </row>
    <row r="509" spans="1:5" x14ac:dyDescent="0.2">
      <c r="A509" s="50">
        <v>516</v>
      </c>
      <c r="B509" s="77" t="s">
        <v>2370</v>
      </c>
      <c r="C509" s="70">
        <f>2+7</f>
        <v>9</v>
      </c>
      <c r="D509" s="70">
        <f>1</f>
        <v>1</v>
      </c>
      <c r="E509" s="24">
        <f t="shared" si="9"/>
        <v>8</v>
      </c>
    </row>
    <row r="510" spans="1:5" x14ac:dyDescent="0.2">
      <c r="A510" s="50">
        <v>517</v>
      </c>
      <c r="B510" s="77" t="s">
        <v>2371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2372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2373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2374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2375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2376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2377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2378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2379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2380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2381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2382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2383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2384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2385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2386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2387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2388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2389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2390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2391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2392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2393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2394</v>
      </c>
      <c r="C533" s="70">
        <v>7</v>
      </c>
      <c r="D533" s="70">
        <f>1</f>
        <v>1</v>
      </c>
      <c r="E533" s="24">
        <f t="shared" si="9"/>
        <v>6</v>
      </c>
    </row>
    <row r="534" spans="1:5" x14ac:dyDescent="0.2">
      <c r="A534" s="50">
        <v>541</v>
      </c>
      <c r="B534" s="24" t="s">
        <v>2395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2396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2409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2410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2411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95" t="s">
        <v>2135</v>
      </c>
      <c r="B6" s="95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95" t="s">
        <v>2133</v>
      </c>
      <c r="B10" s="95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95" t="s">
        <v>2136</v>
      </c>
      <c r="B16" s="95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95" t="s">
        <v>2137</v>
      </c>
      <c r="E20" s="95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95" t="s">
        <v>2138</v>
      </c>
      <c r="B24" s="95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96"/>
      <c r="B6" s="96"/>
      <c r="C6" s="1"/>
      <c r="D6" s="95" t="s">
        <v>2136</v>
      </c>
      <c r="E6" s="95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95" t="s">
        <v>2133</v>
      </c>
      <c r="B10" s="95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Normal="100" workbookViewId="0">
      <selection activeCell="G130" sqref="G130"/>
    </sheetView>
  </sheetViews>
  <sheetFormatPr baseColWidth="10" defaultRowHeight="15" x14ac:dyDescent="0.25"/>
  <cols>
    <col min="1" max="1" width="16.7109375" style="87" customWidth="1"/>
    <col min="2" max="2" width="43.140625" customWidth="1"/>
    <col min="3" max="3" width="15.42578125" customWidth="1"/>
    <col min="5" max="5" width="16.85546875" style="81" customWidth="1"/>
    <col min="6" max="6" width="41.7109375" customWidth="1"/>
    <col min="7" max="7" width="14.7109375" customWidth="1"/>
  </cols>
  <sheetData>
    <row r="1" spans="1:7" x14ac:dyDescent="0.25">
      <c r="D1" s="34" t="s">
        <v>1994</v>
      </c>
    </row>
    <row r="2" spans="1:7" x14ac:dyDescent="0.25">
      <c r="D2" s="34" t="s">
        <v>2082</v>
      </c>
    </row>
    <row r="3" spans="1:7" x14ac:dyDescent="0.25">
      <c r="D3" s="34" t="s">
        <v>2416</v>
      </c>
    </row>
    <row r="5" spans="1:7" s="1" customFormat="1" x14ac:dyDescent="0.25">
      <c r="A5" s="87"/>
      <c r="E5" s="81"/>
    </row>
    <row r="6" spans="1:7" x14ac:dyDescent="0.25">
      <c r="A6" s="95" t="s">
        <v>2412</v>
      </c>
      <c r="B6" s="95"/>
      <c r="C6" s="95"/>
      <c r="D6" s="1"/>
    </row>
    <row r="7" spans="1:7" x14ac:dyDescent="0.25">
      <c r="A7" s="84" t="s">
        <v>2417</v>
      </c>
      <c r="B7" s="35" t="s">
        <v>2401</v>
      </c>
      <c r="C7" s="35" t="s">
        <v>2</v>
      </c>
      <c r="D7" s="1"/>
      <c r="F7" s="1"/>
      <c r="G7" s="1"/>
    </row>
    <row r="8" spans="1:7" s="1" customFormat="1" x14ac:dyDescent="0.25">
      <c r="A8" s="88">
        <v>42622</v>
      </c>
      <c r="B8" s="89" t="s">
        <v>2440</v>
      </c>
      <c r="C8" s="82">
        <v>6</v>
      </c>
      <c r="D8" s="83"/>
      <c r="E8" s="81"/>
    </row>
    <row r="10" spans="1:7" x14ac:dyDescent="0.25">
      <c r="A10" s="95" t="s">
        <v>2101</v>
      </c>
      <c r="B10" s="95"/>
      <c r="C10" s="95"/>
      <c r="D10" s="1"/>
      <c r="F10" s="1"/>
      <c r="G10" s="1"/>
    </row>
    <row r="11" spans="1:7" x14ac:dyDescent="0.25">
      <c r="A11" s="84" t="s">
        <v>2417</v>
      </c>
      <c r="B11" s="35" t="s">
        <v>2401</v>
      </c>
      <c r="C11" s="35" t="s">
        <v>2</v>
      </c>
      <c r="D11" s="1"/>
      <c r="E11" s="35" t="s">
        <v>2417</v>
      </c>
      <c r="F11" s="35" t="s">
        <v>2418</v>
      </c>
      <c r="G11" s="35" t="s">
        <v>2</v>
      </c>
    </row>
    <row r="12" spans="1:7" x14ac:dyDescent="0.25">
      <c r="A12" s="86">
        <v>42604</v>
      </c>
      <c r="B12" s="80" t="s">
        <v>2534</v>
      </c>
      <c r="C12" s="59" t="s">
        <v>2422</v>
      </c>
      <c r="D12" s="1"/>
      <c r="E12" s="85">
        <v>42600</v>
      </c>
      <c r="F12" s="80" t="s">
        <v>2421</v>
      </c>
      <c r="G12" s="59" t="s">
        <v>2420</v>
      </c>
    </row>
    <row r="13" spans="1:7" s="1" customFormat="1" x14ac:dyDescent="0.25">
      <c r="A13" s="86">
        <v>42620</v>
      </c>
      <c r="B13" s="80" t="s">
        <v>2463</v>
      </c>
      <c r="C13" s="59" t="s">
        <v>2464</v>
      </c>
      <c r="E13" s="85">
        <v>42605</v>
      </c>
      <c r="F13" s="80" t="s">
        <v>2433</v>
      </c>
      <c r="G13" s="59" t="s">
        <v>2434</v>
      </c>
    </row>
    <row r="14" spans="1:7" s="1" customFormat="1" x14ac:dyDescent="0.25">
      <c r="A14" s="86">
        <v>42620</v>
      </c>
      <c r="B14" s="80" t="s">
        <v>2465</v>
      </c>
      <c r="C14" s="59" t="s">
        <v>2464</v>
      </c>
      <c r="E14" s="86">
        <v>42620</v>
      </c>
      <c r="F14" s="80" t="s">
        <v>2468</v>
      </c>
      <c r="G14" s="59" t="s">
        <v>2434</v>
      </c>
    </row>
    <row r="15" spans="1:7" s="1" customFormat="1" x14ac:dyDescent="0.25">
      <c r="A15" s="86">
        <v>42620</v>
      </c>
      <c r="B15" s="80" t="s">
        <v>2469</v>
      </c>
      <c r="C15" s="59" t="s">
        <v>2426</v>
      </c>
      <c r="E15" s="86">
        <v>42626</v>
      </c>
      <c r="F15" s="80" t="s">
        <v>2495</v>
      </c>
      <c r="G15" s="59">
        <v>100</v>
      </c>
    </row>
    <row r="16" spans="1:7" s="1" customFormat="1" x14ac:dyDescent="0.25">
      <c r="A16" s="86">
        <v>42620</v>
      </c>
      <c r="B16" s="80" t="s">
        <v>2457</v>
      </c>
      <c r="C16" s="59" t="s">
        <v>2570</v>
      </c>
      <c r="E16" s="86">
        <v>42626</v>
      </c>
      <c r="F16" s="80" t="s">
        <v>2496</v>
      </c>
      <c r="G16" s="59">
        <v>6</v>
      </c>
    </row>
    <row r="17" spans="1:7" s="1" customFormat="1" x14ac:dyDescent="0.25">
      <c r="A17" s="86">
        <v>42620</v>
      </c>
      <c r="B17" s="80" t="s">
        <v>2470</v>
      </c>
      <c r="C17" s="59" t="s">
        <v>2471</v>
      </c>
      <c r="E17" s="85">
        <v>42627</v>
      </c>
      <c r="F17" s="80" t="s">
        <v>2497</v>
      </c>
      <c r="G17" s="59">
        <v>7</v>
      </c>
    </row>
    <row r="18" spans="1:7" s="1" customFormat="1" x14ac:dyDescent="0.25">
      <c r="A18" s="86">
        <v>42620</v>
      </c>
      <c r="B18" s="80" t="s">
        <v>2472</v>
      </c>
      <c r="C18" s="59" t="s">
        <v>2473</v>
      </c>
      <c r="E18" s="86">
        <v>42633</v>
      </c>
      <c r="F18" s="80" t="s">
        <v>2441</v>
      </c>
      <c r="G18" s="59" t="s">
        <v>2442</v>
      </c>
    </row>
    <row r="19" spans="1:7" s="1" customFormat="1" x14ac:dyDescent="0.25">
      <c r="A19" s="86">
        <v>42620</v>
      </c>
      <c r="B19" s="80" t="s">
        <v>2474</v>
      </c>
      <c r="C19" s="59" t="s">
        <v>2475</v>
      </c>
      <c r="E19" s="86">
        <v>42633</v>
      </c>
      <c r="F19" s="80" t="s">
        <v>2500</v>
      </c>
      <c r="G19" s="59" t="s">
        <v>2442</v>
      </c>
    </row>
    <row r="20" spans="1:7" s="1" customFormat="1" x14ac:dyDescent="0.25">
      <c r="A20" s="86">
        <v>42620</v>
      </c>
      <c r="B20" s="80" t="s">
        <v>2476</v>
      </c>
      <c r="C20" s="59" t="s">
        <v>2477</v>
      </c>
      <c r="E20" s="86">
        <v>42633</v>
      </c>
      <c r="F20" s="80" t="s">
        <v>2501</v>
      </c>
      <c r="G20" s="59" t="s">
        <v>2442</v>
      </c>
    </row>
    <row r="21" spans="1:7" s="1" customFormat="1" x14ac:dyDescent="0.25">
      <c r="A21" s="86">
        <v>42620</v>
      </c>
      <c r="B21" s="80" t="s">
        <v>2478</v>
      </c>
      <c r="C21" s="59" t="s">
        <v>2479</v>
      </c>
      <c r="E21" s="86">
        <v>42633</v>
      </c>
      <c r="F21" s="80" t="s">
        <v>2443</v>
      </c>
      <c r="G21" s="59" t="s">
        <v>2442</v>
      </c>
    </row>
    <row r="22" spans="1:7" s="1" customFormat="1" x14ac:dyDescent="0.25">
      <c r="A22" s="86">
        <v>42626</v>
      </c>
      <c r="B22" s="80" t="s">
        <v>2491</v>
      </c>
      <c r="C22" s="59" t="s">
        <v>2492</v>
      </c>
      <c r="E22" s="86">
        <v>42633</v>
      </c>
      <c r="F22" s="80" t="s">
        <v>2444</v>
      </c>
      <c r="G22" s="59" t="s">
        <v>2442</v>
      </c>
    </row>
    <row r="23" spans="1:7" s="1" customFormat="1" x14ac:dyDescent="0.25">
      <c r="A23" s="86">
        <v>42626</v>
      </c>
      <c r="B23" s="80" t="s">
        <v>2493</v>
      </c>
      <c r="C23" s="59" t="s">
        <v>2494</v>
      </c>
      <c r="E23" s="86">
        <v>42633</v>
      </c>
      <c r="F23" s="80" t="s">
        <v>2502</v>
      </c>
      <c r="G23" s="59">
        <v>50</v>
      </c>
    </row>
    <row r="24" spans="1:7" s="1" customFormat="1" x14ac:dyDescent="0.25">
      <c r="A24" s="86">
        <v>42633</v>
      </c>
      <c r="B24" s="80" t="s">
        <v>2427</v>
      </c>
      <c r="C24" s="59" t="s">
        <v>2426</v>
      </c>
      <c r="E24" s="86">
        <v>42633</v>
      </c>
      <c r="F24" s="80" t="s">
        <v>2503</v>
      </c>
      <c r="G24" s="59">
        <v>2</v>
      </c>
    </row>
    <row r="25" spans="1:7" s="1" customFormat="1" x14ac:dyDescent="0.25">
      <c r="A25" s="86">
        <v>42674</v>
      </c>
      <c r="B25" s="80" t="s">
        <v>2572</v>
      </c>
      <c r="C25" s="59" t="s">
        <v>2573</v>
      </c>
      <c r="E25" s="85">
        <v>42662</v>
      </c>
      <c r="F25" s="80" t="s">
        <v>2510</v>
      </c>
      <c r="G25" s="59">
        <v>8</v>
      </c>
    </row>
    <row r="26" spans="1:7" s="1" customFormat="1" x14ac:dyDescent="0.25">
      <c r="E26" s="85">
        <v>42662</v>
      </c>
      <c r="F26" s="80" t="s">
        <v>2556</v>
      </c>
      <c r="G26" s="59">
        <v>10</v>
      </c>
    </row>
    <row r="27" spans="1:7" s="1" customFormat="1" x14ac:dyDescent="0.25">
      <c r="E27" s="85">
        <v>42662</v>
      </c>
      <c r="F27" s="80" t="s">
        <v>2440</v>
      </c>
      <c r="G27" s="59">
        <v>1</v>
      </c>
    </row>
    <row r="28" spans="1:7" s="1" customFormat="1" x14ac:dyDescent="0.25">
      <c r="E28" s="85">
        <v>42662</v>
      </c>
      <c r="F28" s="80" t="s">
        <v>2439</v>
      </c>
      <c r="G28" s="59">
        <v>1</v>
      </c>
    </row>
    <row r="29" spans="1:7" s="1" customFormat="1" x14ac:dyDescent="0.25">
      <c r="E29" s="85">
        <v>42671</v>
      </c>
      <c r="F29" s="80" t="s">
        <v>2561</v>
      </c>
      <c r="G29" s="59">
        <v>3</v>
      </c>
    </row>
    <row r="30" spans="1:7" s="1" customFormat="1" x14ac:dyDescent="0.25">
      <c r="E30" s="85">
        <v>42671</v>
      </c>
      <c r="F30" s="80" t="s">
        <v>2562</v>
      </c>
      <c r="G30" s="59">
        <v>8</v>
      </c>
    </row>
    <row r="31" spans="1:7" s="1" customFormat="1" x14ac:dyDescent="0.25">
      <c r="E31" s="85">
        <v>42671</v>
      </c>
      <c r="F31" s="80" t="s">
        <v>2563</v>
      </c>
      <c r="G31" s="59">
        <v>3</v>
      </c>
    </row>
    <row r="32" spans="1:7" x14ac:dyDescent="0.25">
      <c r="A32" s="1"/>
      <c r="B32" s="1"/>
      <c r="C32" s="1"/>
    </row>
    <row r="33" spans="1:7" x14ac:dyDescent="0.25">
      <c r="A33" s="95" t="s">
        <v>2102</v>
      </c>
      <c r="B33" s="95"/>
      <c r="C33" s="95"/>
      <c r="D33" s="1"/>
      <c r="F33" s="1"/>
      <c r="G33" s="1"/>
    </row>
    <row r="34" spans="1:7" x14ac:dyDescent="0.25">
      <c r="A34" s="84" t="s">
        <v>2417</v>
      </c>
      <c r="B34" s="35" t="s">
        <v>2401</v>
      </c>
      <c r="C34" s="35" t="s">
        <v>2</v>
      </c>
      <c r="D34" s="1"/>
      <c r="E34" s="35" t="s">
        <v>2417</v>
      </c>
      <c r="F34" s="35" t="s">
        <v>2418</v>
      </c>
      <c r="G34" s="35" t="s">
        <v>2</v>
      </c>
    </row>
    <row r="35" spans="1:7" x14ac:dyDescent="0.25">
      <c r="A35" s="86">
        <v>42611</v>
      </c>
      <c r="B35" s="80" t="s">
        <v>2447</v>
      </c>
      <c r="C35" s="59">
        <v>2</v>
      </c>
      <c r="D35" s="1"/>
      <c r="E35" s="85">
        <v>42607</v>
      </c>
      <c r="F35" s="80" t="s">
        <v>2435</v>
      </c>
      <c r="G35" s="59">
        <v>15</v>
      </c>
    </row>
    <row r="36" spans="1:7" x14ac:dyDescent="0.25">
      <c r="A36" s="86">
        <v>42611</v>
      </c>
      <c r="B36" s="80" t="s">
        <v>2448</v>
      </c>
      <c r="C36" s="59">
        <v>1</v>
      </c>
      <c r="D36" s="1"/>
      <c r="E36" s="85">
        <v>42607</v>
      </c>
      <c r="F36" s="80" t="s">
        <v>2436</v>
      </c>
      <c r="G36" s="59">
        <v>3</v>
      </c>
    </row>
    <row r="37" spans="1:7" x14ac:dyDescent="0.25">
      <c r="A37" s="86">
        <v>42614</v>
      </c>
      <c r="B37" s="80" t="s">
        <v>2453</v>
      </c>
      <c r="C37" s="59" t="s">
        <v>2454</v>
      </c>
      <c r="D37" s="1"/>
      <c r="E37" s="85">
        <v>42607</v>
      </c>
      <c r="F37" s="80" t="s">
        <v>2437</v>
      </c>
      <c r="G37" s="59">
        <v>14</v>
      </c>
    </row>
    <row r="38" spans="1:7" x14ac:dyDescent="0.25">
      <c r="A38" s="86">
        <v>42614</v>
      </c>
      <c r="B38" s="80" t="s">
        <v>2455</v>
      </c>
      <c r="C38" s="59" t="s">
        <v>2456</v>
      </c>
      <c r="D38" s="1"/>
      <c r="E38" s="85">
        <v>42607</v>
      </c>
      <c r="F38" s="80" t="s">
        <v>2438</v>
      </c>
      <c r="G38" s="59">
        <v>17</v>
      </c>
    </row>
    <row r="39" spans="1:7" x14ac:dyDescent="0.25">
      <c r="A39" s="86">
        <v>42643</v>
      </c>
      <c r="B39" s="80" t="s">
        <v>2517</v>
      </c>
      <c r="C39" s="59" t="s">
        <v>2518</v>
      </c>
      <c r="D39" s="1"/>
      <c r="E39" s="88">
        <v>42622</v>
      </c>
      <c r="F39" s="80" t="s">
        <v>2484</v>
      </c>
      <c r="G39" s="59" t="s">
        <v>2485</v>
      </c>
    </row>
    <row r="40" spans="1:7" x14ac:dyDescent="0.25">
      <c r="A40" s="86">
        <v>42647</v>
      </c>
      <c r="B40" s="80" t="s">
        <v>2519</v>
      </c>
      <c r="C40" s="59" t="s">
        <v>2520</v>
      </c>
      <c r="D40" s="1"/>
      <c r="E40" s="88">
        <v>42622</v>
      </c>
      <c r="F40" s="80" t="s">
        <v>2486</v>
      </c>
      <c r="G40" s="59" t="s">
        <v>2487</v>
      </c>
    </row>
    <row r="41" spans="1:7" x14ac:dyDescent="0.25">
      <c r="A41" s="86">
        <v>42653</v>
      </c>
      <c r="B41" s="80" t="s">
        <v>2515</v>
      </c>
      <c r="C41" s="59" t="s">
        <v>2522</v>
      </c>
      <c r="D41" s="1"/>
      <c r="E41" s="88">
        <v>42622</v>
      </c>
      <c r="F41" s="80" t="s">
        <v>2488</v>
      </c>
      <c r="G41" s="59">
        <v>1</v>
      </c>
    </row>
    <row r="42" spans="1:7" s="1" customFormat="1" x14ac:dyDescent="0.25">
      <c r="A42" s="86">
        <v>42653</v>
      </c>
      <c r="B42" s="80" t="s">
        <v>2523</v>
      </c>
      <c r="C42" s="59" t="s">
        <v>2522</v>
      </c>
      <c r="E42" s="88">
        <v>42634</v>
      </c>
      <c r="F42" s="80" t="s">
        <v>2506</v>
      </c>
      <c r="G42" s="59">
        <v>1</v>
      </c>
    </row>
    <row r="43" spans="1:7" s="1" customFormat="1" x14ac:dyDescent="0.25">
      <c r="A43" s="86">
        <v>42653</v>
      </c>
      <c r="B43" s="80" t="s">
        <v>2480</v>
      </c>
      <c r="C43" s="59" t="s">
        <v>2460</v>
      </c>
      <c r="E43" s="88">
        <v>42634</v>
      </c>
      <c r="F43" s="80" t="s">
        <v>2507</v>
      </c>
      <c r="G43" s="59">
        <v>2</v>
      </c>
    </row>
    <row r="44" spans="1:7" s="1" customFormat="1" x14ac:dyDescent="0.25">
      <c r="A44" s="86">
        <v>42653</v>
      </c>
      <c r="B44" s="80" t="s">
        <v>2513</v>
      </c>
      <c r="C44" s="59" t="s">
        <v>2460</v>
      </c>
      <c r="E44" s="88">
        <v>42634</v>
      </c>
      <c r="F44" s="80" t="s">
        <v>2508</v>
      </c>
      <c r="G44" s="59">
        <v>1</v>
      </c>
    </row>
    <row r="45" spans="1:7" x14ac:dyDescent="0.25">
      <c r="A45" s="86">
        <v>42653</v>
      </c>
      <c r="B45" s="80" t="s">
        <v>2524</v>
      </c>
      <c r="C45" s="59" t="s">
        <v>2525</v>
      </c>
      <c r="D45" s="1"/>
      <c r="E45" s="88">
        <v>42634</v>
      </c>
      <c r="F45" s="80" t="s">
        <v>2509</v>
      </c>
      <c r="G45" s="59">
        <v>12</v>
      </c>
    </row>
    <row r="46" spans="1:7" s="1" customFormat="1" x14ac:dyDescent="0.25">
      <c r="A46" s="86">
        <v>42653</v>
      </c>
      <c r="B46" s="80" t="s">
        <v>2526</v>
      </c>
      <c r="C46" s="59" t="s">
        <v>2527</v>
      </c>
    </row>
    <row r="47" spans="1:7" s="1" customFormat="1" x14ac:dyDescent="0.25">
      <c r="A47" s="86">
        <v>42653</v>
      </c>
      <c r="B47" s="80" t="s">
        <v>2528</v>
      </c>
      <c r="C47" s="59" t="s">
        <v>2529</v>
      </c>
    </row>
    <row r="48" spans="1:7" s="1" customFormat="1" x14ac:dyDescent="0.25">
      <c r="A48" s="86">
        <v>42653</v>
      </c>
      <c r="B48" s="80" t="s">
        <v>2530</v>
      </c>
      <c r="C48" s="59" t="s">
        <v>2531</v>
      </c>
    </row>
    <row r="49" spans="1:3" s="1" customFormat="1" x14ac:dyDescent="0.25">
      <c r="A49" s="86">
        <v>42653</v>
      </c>
      <c r="B49" s="80" t="s">
        <v>2532</v>
      </c>
      <c r="C49" s="59" t="s">
        <v>2533</v>
      </c>
    </row>
    <row r="50" spans="1:3" s="1" customFormat="1" x14ac:dyDescent="0.25">
      <c r="A50" s="86">
        <v>42653</v>
      </c>
      <c r="B50" s="80" t="s">
        <v>2534</v>
      </c>
      <c r="C50" s="59" t="s">
        <v>2535</v>
      </c>
    </row>
    <row r="51" spans="1:3" s="1" customFormat="1" x14ac:dyDescent="0.25">
      <c r="A51" s="86">
        <v>42653</v>
      </c>
      <c r="B51" s="80" t="s">
        <v>2536</v>
      </c>
      <c r="C51" s="59" t="s">
        <v>2420</v>
      </c>
    </row>
    <row r="52" spans="1:3" s="1" customFormat="1" x14ac:dyDescent="0.25">
      <c r="A52" s="86">
        <v>42653</v>
      </c>
      <c r="B52" s="80" t="s">
        <v>2537</v>
      </c>
      <c r="C52" s="59" t="s">
        <v>2538</v>
      </c>
    </row>
    <row r="53" spans="1:3" s="1" customFormat="1" x14ac:dyDescent="0.25">
      <c r="A53" s="86">
        <v>42653</v>
      </c>
      <c r="B53" s="80" t="s">
        <v>2516</v>
      </c>
      <c r="C53" s="59" t="s">
        <v>2539</v>
      </c>
    </row>
    <row r="54" spans="1:3" s="1" customFormat="1" x14ac:dyDescent="0.25">
      <c r="A54" s="86">
        <v>42653</v>
      </c>
      <c r="B54" s="80" t="s">
        <v>2540</v>
      </c>
      <c r="C54" s="59" t="s">
        <v>2541</v>
      </c>
    </row>
    <row r="55" spans="1:3" s="1" customFormat="1" x14ac:dyDescent="0.25">
      <c r="A55" s="86">
        <v>42653</v>
      </c>
      <c r="B55" s="80" t="s">
        <v>2542</v>
      </c>
      <c r="C55" s="59" t="s">
        <v>2543</v>
      </c>
    </row>
    <row r="56" spans="1:3" s="1" customFormat="1" x14ac:dyDescent="0.25">
      <c r="A56" s="86">
        <v>42653</v>
      </c>
      <c r="B56" s="80" t="s">
        <v>2544</v>
      </c>
      <c r="C56" s="59" t="s">
        <v>2545</v>
      </c>
    </row>
    <row r="57" spans="1:3" s="1" customFormat="1" x14ac:dyDescent="0.25">
      <c r="A57" s="86">
        <v>42653</v>
      </c>
      <c r="B57" s="80" t="s">
        <v>2546</v>
      </c>
      <c r="C57" s="59" t="s">
        <v>2547</v>
      </c>
    </row>
    <row r="58" spans="1:3" s="1" customFormat="1" x14ac:dyDescent="0.25">
      <c r="A58" s="86">
        <v>42653</v>
      </c>
      <c r="B58" s="80" t="s">
        <v>2548</v>
      </c>
      <c r="C58" s="59" t="s">
        <v>2479</v>
      </c>
    </row>
    <row r="59" spans="1:3" s="1" customFormat="1" x14ac:dyDescent="0.25">
      <c r="A59" s="86">
        <v>42653</v>
      </c>
      <c r="B59" s="80" t="s">
        <v>2146</v>
      </c>
      <c r="C59" s="59" t="s">
        <v>2549</v>
      </c>
    </row>
    <row r="60" spans="1:3" s="1" customFormat="1" x14ac:dyDescent="0.25">
      <c r="A60" s="86">
        <v>42653</v>
      </c>
      <c r="B60" s="80" t="s">
        <v>2550</v>
      </c>
      <c r="C60" s="59" t="s">
        <v>2551</v>
      </c>
    </row>
    <row r="61" spans="1:3" s="1" customFormat="1" x14ac:dyDescent="0.25">
      <c r="A61" s="86">
        <v>42664</v>
      </c>
      <c r="B61" s="80" t="s">
        <v>2557</v>
      </c>
      <c r="C61" s="59" t="s">
        <v>2494</v>
      </c>
    </row>
    <row r="62" spans="1:3" s="1" customFormat="1" x14ac:dyDescent="0.25">
      <c r="A62" s="86">
        <v>42668</v>
      </c>
      <c r="B62" s="80" t="s">
        <v>2558</v>
      </c>
      <c r="C62" s="59" t="s">
        <v>2142</v>
      </c>
    </row>
    <row r="63" spans="1:3" s="1" customFormat="1" x14ac:dyDescent="0.25">
      <c r="A63" s="86">
        <v>42670</v>
      </c>
      <c r="B63" s="80" t="s">
        <v>2559</v>
      </c>
      <c r="C63" s="59" t="s">
        <v>2560</v>
      </c>
    </row>
    <row r="64" spans="1:3" s="1" customFormat="1" x14ac:dyDescent="0.25">
      <c r="A64" s="86">
        <v>42674</v>
      </c>
      <c r="B64" s="80" t="s">
        <v>2564</v>
      </c>
      <c r="C64" s="59" t="s">
        <v>2565</v>
      </c>
    </row>
    <row r="65" spans="1:7" s="1" customFormat="1" x14ac:dyDescent="0.25">
      <c r="A65" s="86">
        <v>42674</v>
      </c>
      <c r="B65" s="80" t="s">
        <v>2566</v>
      </c>
      <c r="C65" s="59" t="s">
        <v>2145</v>
      </c>
    </row>
    <row r="66" spans="1:7" s="1" customFormat="1" x14ac:dyDescent="0.25">
      <c r="A66" s="85">
        <v>42676</v>
      </c>
      <c r="B66" s="80" t="s">
        <v>2574</v>
      </c>
      <c r="C66" s="59" t="s">
        <v>2575</v>
      </c>
    </row>
    <row r="67" spans="1:7" s="1" customFormat="1" x14ac:dyDescent="0.25">
      <c r="A67" s="85">
        <v>42676</v>
      </c>
      <c r="B67" s="80" t="s">
        <v>2568</v>
      </c>
      <c r="C67" s="59" t="s">
        <v>2569</v>
      </c>
    </row>
    <row r="69" spans="1:7" x14ac:dyDescent="0.25">
      <c r="A69" s="95" t="s">
        <v>2104</v>
      </c>
      <c r="B69" s="95"/>
      <c r="C69" s="95"/>
      <c r="D69" s="1"/>
      <c r="F69" s="1"/>
      <c r="G69" s="1"/>
    </row>
    <row r="70" spans="1:7" x14ac:dyDescent="0.25">
      <c r="A70" s="84" t="s">
        <v>2417</v>
      </c>
      <c r="B70" s="35" t="s">
        <v>2401</v>
      </c>
      <c r="C70" s="35" t="s">
        <v>2</v>
      </c>
      <c r="D70" s="1"/>
      <c r="E70" s="35" t="s">
        <v>2417</v>
      </c>
      <c r="F70" s="35" t="s">
        <v>2418</v>
      </c>
      <c r="G70" s="35" t="s">
        <v>2</v>
      </c>
    </row>
    <row r="71" spans="1:7" x14ac:dyDescent="0.25">
      <c r="A71" s="86">
        <v>42608</v>
      </c>
      <c r="B71" s="80" t="s">
        <v>2446</v>
      </c>
      <c r="C71" s="59" t="s">
        <v>2140</v>
      </c>
      <c r="D71" s="1"/>
      <c r="E71" s="85">
        <v>42607</v>
      </c>
      <c r="F71" s="80" t="s">
        <v>2439</v>
      </c>
      <c r="G71" s="59">
        <v>3</v>
      </c>
    </row>
    <row r="72" spans="1:7" s="1" customFormat="1" x14ac:dyDescent="0.25">
      <c r="E72" s="85">
        <v>42607</v>
      </c>
      <c r="F72" s="80" t="s">
        <v>2440</v>
      </c>
      <c r="G72" s="59">
        <v>10</v>
      </c>
    </row>
    <row r="73" spans="1:7" s="1" customFormat="1" x14ac:dyDescent="0.25">
      <c r="E73" s="85">
        <v>42607</v>
      </c>
      <c r="F73" s="80" t="s">
        <v>2441</v>
      </c>
      <c r="G73" s="59" t="s">
        <v>2442</v>
      </c>
    </row>
    <row r="74" spans="1:7" s="1" customFormat="1" x14ac:dyDescent="0.25">
      <c r="E74" s="85">
        <v>42607</v>
      </c>
      <c r="F74" s="80" t="s">
        <v>2443</v>
      </c>
      <c r="G74" s="59" t="s">
        <v>2442</v>
      </c>
    </row>
    <row r="75" spans="1:7" s="1" customFormat="1" x14ac:dyDescent="0.25">
      <c r="E75" s="85">
        <v>42607</v>
      </c>
      <c r="F75" s="80" t="s">
        <v>2444</v>
      </c>
      <c r="G75" s="59" t="s">
        <v>2445</v>
      </c>
    </row>
    <row r="76" spans="1:7" s="1" customFormat="1" x14ac:dyDescent="0.25">
      <c r="E76" s="86">
        <v>42633</v>
      </c>
      <c r="F76" s="80" t="s">
        <v>2504</v>
      </c>
      <c r="G76" s="59">
        <v>85</v>
      </c>
    </row>
    <row r="78" spans="1:7" x14ac:dyDescent="0.25">
      <c r="A78" s="95" t="s">
        <v>2103</v>
      </c>
      <c r="B78" s="95"/>
      <c r="C78" s="95"/>
      <c r="D78" s="1"/>
      <c r="F78" s="1"/>
      <c r="G78" s="1"/>
    </row>
    <row r="79" spans="1:7" x14ac:dyDescent="0.25">
      <c r="A79" s="84" t="s">
        <v>2417</v>
      </c>
      <c r="B79" s="35" t="s">
        <v>2401</v>
      </c>
      <c r="C79" s="35" t="s">
        <v>2</v>
      </c>
      <c r="D79" s="1"/>
      <c r="E79" s="35" t="s">
        <v>2417</v>
      </c>
      <c r="F79" s="35" t="s">
        <v>2418</v>
      </c>
      <c r="G79" s="35" t="s">
        <v>2</v>
      </c>
    </row>
    <row r="80" spans="1:7" x14ac:dyDescent="0.25">
      <c r="A80" s="86">
        <v>42655</v>
      </c>
      <c r="B80" s="80" t="s">
        <v>2552</v>
      </c>
      <c r="C80" s="59" t="s">
        <v>2494</v>
      </c>
      <c r="D80" s="1"/>
      <c r="E80" s="86">
        <v>42655</v>
      </c>
      <c r="F80" s="80" t="s">
        <v>2132</v>
      </c>
      <c r="G80" s="59">
        <v>3</v>
      </c>
    </row>
    <row r="81" spans="1:7" s="1" customFormat="1" x14ac:dyDescent="0.25">
      <c r="A81" s="86">
        <v>42655</v>
      </c>
      <c r="B81" s="80" t="s">
        <v>2493</v>
      </c>
      <c r="C81" s="59" t="s">
        <v>2494</v>
      </c>
      <c r="E81" s="86">
        <v>42655</v>
      </c>
      <c r="F81" s="80" t="s">
        <v>2553</v>
      </c>
      <c r="G81" s="59" t="s">
        <v>2442</v>
      </c>
    </row>
    <row r="82" spans="1:7" s="1" customFormat="1" x14ac:dyDescent="0.25">
      <c r="A82" s="86">
        <v>42655</v>
      </c>
      <c r="B82" s="80" t="s">
        <v>2457</v>
      </c>
      <c r="C82" s="59" t="s">
        <v>2462</v>
      </c>
    </row>
    <row r="83" spans="1:7" s="1" customFormat="1" x14ac:dyDescent="0.25">
      <c r="A83" s="86">
        <v>42663</v>
      </c>
      <c r="B83" s="80" t="s">
        <v>2468</v>
      </c>
      <c r="C83" s="59" t="s">
        <v>2434</v>
      </c>
    </row>
    <row r="85" spans="1:7" x14ac:dyDescent="0.25">
      <c r="A85" s="95" t="s">
        <v>2419</v>
      </c>
      <c r="B85" s="95"/>
      <c r="C85" s="95"/>
      <c r="D85" s="1"/>
      <c r="F85" s="1"/>
      <c r="G85" s="1"/>
    </row>
    <row r="86" spans="1:7" x14ac:dyDescent="0.25">
      <c r="A86" s="84" t="s">
        <v>2417</v>
      </c>
      <c r="B86" s="35" t="s">
        <v>2401</v>
      </c>
      <c r="C86" s="35" t="s">
        <v>2</v>
      </c>
      <c r="D86" s="1"/>
      <c r="E86" s="35" t="s">
        <v>2417</v>
      </c>
      <c r="F86" s="35" t="s">
        <v>2418</v>
      </c>
      <c r="G86" s="35" t="s">
        <v>2</v>
      </c>
    </row>
    <row r="87" spans="1:7" x14ac:dyDescent="0.25">
      <c r="A87" s="86">
        <v>42605</v>
      </c>
      <c r="B87" s="80" t="s">
        <v>2425</v>
      </c>
      <c r="C87" s="59" t="s">
        <v>2426</v>
      </c>
      <c r="D87" s="1"/>
      <c r="E87" s="85">
        <v>42605</v>
      </c>
      <c r="F87" s="80" t="s">
        <v>2423</v>
      </c>
      <c r="G87" s="59" t="s">
        <v>2424</v>
      </c>
    </row>
    <row r="88" spans="1:7" x14ac:dyDescent="0.25">
      <c r="A88" s="86">
        <v>42605</v>
      </c>
      <c r="B88" s="80" t="s">
        <v>2427</v>
      </c>
      <c r="C88" s="59" t="s">
        <v>2426</v>
      </c>
      <c r="D88" s="1"/>
      <c r="E88" s="85">
        <v>42605</v>
      </c>
      <c r="F88" s="80" t="s">
        <v>2429</v>
      </c>
      <c r="G88" s="59">
        <v>10</v>
      </c>
    </row>
    <row r="89" spans="1:7" s="1" customFormat="1" x14ac:dyDescent="0.25">
      <c r="A89" s="86">
        <v>42605</v>
      </c>
      <c r="B89" s="80" t="s">
        <v>2428</v>
      </c>
      <c r="C89" s="59" t="s">
        <v>2426</v>
      </c>
      <c r="E89" s="86">
        <v>42619</v>
      </c>
      <c r="F89" s="80" t="s">
        <v>2466</v>
      </c>
      <c r="G89" s="59" t="s">
        <v>2424</v>
      </c>
    </row>
    <row r="90" spans="1:7" s="1" customFormat="1" x14ac:dyDescent="0.25">
      <c r="A90" s="86">
        <v>42605</v>
      </c>
      <c r="B90" s="80" t="s">
        <v>2430</v>
      </c>
      <c r="C90" s="59" t="s">
        <v>2431</v>
      </c>
      <c r="E90" s="86">
        <v>42619</v>
      </c>
      <c r="F90" s="80" t="s">
        <v>2467</v>
      </c>
      <c r="G90" s="59">
        <v>1</v>
      </c>
    </row>
    <row r="91" spans="1:7" s="1" customFormat="1" x14ac:dyDescent="0.25">
      <c r="A91" s="86">
        <v>42605</v>
      </c>
      <c r="B91" s="80" t="s">
        <v>2432</v>
      </c>
      <c r="C91" s="59" t="s">
        <v>2426</v>
      </c>
      <c r="E91" s="85">
        <v>42628</v>
      </c>
      <c r="F91" s="80" t="s">
        <v>2452</v>
      </c>
      <c r="G91" s="59" t="s">
        <v>2498</v>
      </c>
    </row>
    <row r="92" spans="1:7" s="1" customFormat="1" x14ac:dyDescent="0.25">
      <c r="A92" s="86">
        <v>42619</v>
      </c>
      <c r="B92" s="80" t="s">
        <v>2457</v>
      </c>
      <c r="C92" s="59" t="s">
        <v>2458</v>
      </c>
      <c r="E92" s="85">
        <v>42642</v>
      </c>
      <c r="F92" s="80" t="s">
        <v>2510</v>
      </c>
      <c r="G92" s="59">
        <v>5</v>
      </c>
    </row>
    <row r="93" spans="1:7" s="1" customFormat="1" x14ac:dyDescent="0.25">
      <c r="A93" s="86">
        <v>42619</v>
      </c>
      <c r="B93" s="80" t="s">
        <v>2459</v>
      </c>
      <c r="C93" s="59" t="s">
        <v>2460</v>
      </c>
      <c r="E93" s="85">
        <v>42642</v>
      </c>
      <c r="F93" s="80" t="s">
        <v>2511</v>
      </c>
      <c r="G93" s="59">
        <v>2</v>
      </c>
    </row>
    <row r="94" spans="1:7" s="1" customFormat="1" x14ac:dyDescent="0.25">
      <c r="A94" s="86">
        <v>42619</v>
      </c>
      <c r="B94" s="80" t="s">
        <v>2461</v>
      </c>
      <c r="C94" s="59" t="s">
        <v>2462</v>
      </c>
      <c r="E94" s="85">
        <v>42642</v>
      </c>
      <c r="F94" s="80" t="s">
        <v>2512</v>
      </c>
      <c r="G94" s="59">
        <v>2</v>
      </c>
    </row>
    <row r="95" spans="1:7" s="1" customFormat="1" x14ac:dyDescent="0.25">
      <c r="A95" s="86">
        <v>42619</v>
      </c>
      <c r="B95" s="80" t="s">
        <v>2463</v>
      </c>
      <c r="C95" s="59" t="s">
        <v>2464</v>
      </c>
      <c r="E95" s="85">
        <v>42642</v>
      </c>
      <c r="F95" s="80" t="s">
        <v>2423</v>
      </c>
      <c r="G95" s="59">
        <v>1</v>
      </c>
    </row>
    <row r="96" spans="1:7" s="1" customFormat="1" x14ac:dyDescent="0.25">
      <c r="A96" s="86">
        <v>42619</v>
      </c>
      <c r="B96" s="80" t="s">
        <v>2465</v>
      </c>
      <c r="C96" s="59" t="s">
        <v>2464</v>
      </c>
      <c r="E96" s="85">
        <v>42642</v>
      </c>
      <c r="F96" s="80" t="s">
        <v>2143</v>
      </c>
      <c r="G96" s="59">
        <v>1</v>
      </c>
    </row>
    <row r="97" spans="1:7" s="1" customFormat="1" x14ac:dyDescent="0.25">
      <c r="A97" s="86">
        <v>42633</v>
      </c>
      <c r="B97" s="80" t="s">
        <v>2499</v>
      </c>
      <c r="C97" s="59" t="s">
        <v>2456</v>
      </c>
      <c r="E97" s="85">
        <v>42648</v>
      </c>
      <c r="F97" s="80" t="s">
        <v>2521</v>
      </c>
      <c r="G97" s="59" t="s">
        <v>2442</v>
      </c>
    </row>
    <row r="98" spans="1:7" s="1" customFormat="1" x14ac:dyDescent="0.25">
      <c r="A98" s="85">
        <v>42642</v>
      </c>
      <c r="B98" s="80" t="s">
        <v>2513</v>
      </c>
      <c r="C98" s="59" t="s">
        <v>2514</v>
      </c>
      <c r="E98" s="85">
        <v>42663</v>
      </c>
      <c r="F98" s="80" t="s">
        <v>2444</v>
      </c>
      <c r="G98" s="59" t="s">
        <v>2445</v>
      </c>
    </row>
    <row r="99" spans="1:7" s="1" customFormat="1" x14ac:dyDescent="0.25">
      <c r="A99" s="85">
        <v>42642</v>
      </c>
      <c r="B99" s="80" t="s">
        <v>2515</v>
      </c>
      <c r="C99" s="59" t="s">
        <v>2462</v>
      </c>
      <c r="E99" s="85">
        <v>42670</v>
      </c>
      <c r="F99" s="80" t="s">
        <v>2502</v>
      </c>
      <c r="G99" s="59">
        <v>30</v>
      </c>
    </row>
    <row r="100" spans="1:7" s="1" customFormat="1" x14ac:dyDescent="0.25">
      <c r="A100" s="85">
        <v>42642</v>
      </c>
      <c r="B100" s="80" t="s">
        <v>2516</v>
      </c>
      <c r="C100" s="59" t="s">
        <v>2456</v>
      </c>
      <c r="E100" s="85">
        <v>42676</v>
      </c>
      <c r="F100" s="80" t="s">
        <v>2436</v>
      </c>
      <c r="G100" s="59">
        <v>5</v>
      </c>
    </row>
    <row r="101" spans="1:7" s="1" customFormat="1" x14ac:dyDescent="0.25">
      <c r="A101" s="85">
        <v>42648</v>
      </c>
      <c r="B101" s="80" t="s">
        <v>2493</v>
      </c>
      <c r="C101" s="59" t="s">
        <v>2494</v>
      </c>
      <c r="E101" s="85">
        <v>42676</v>
      </c>
      <c r="F101" s="80" t="s">
        <v>2567</v>
      </c>
      <c r="G101" s="59">
        <v>5</v>
      </c>
    </row>
    <row r="102" spans="1:7" s="1" customFormat="1" x14ac:dyDescent="0.25">
      <c r="A102" s="85">
        <v>42661</v>
      </c>
      <c r="B102" s="80" t="s">
        <v>2554</v>
      </c>
      <c r="C102" s="59" t="s">
        <v>2555</v>
      </c>
    </row>
    <row r="103" spans="1:7" s="1" customFormat="1" x14ac:dyDescent="0.25">
      <c r="A103" s="85">
        <v>42663</v>
      </c>
      <c r="B103" s="80" t="s">
        <v>2548</v>
      </c>
      <c r="C103" s="59" t="s">
        <v>2145</v>
      </c>
    </row>
    <row r="104" spans="1:7" s="1" customFormat="1" x14ac:dyDescent="0.25">
      <c r="A104" s="85">
        <v>42663</v>
      </c>
      <c r="B104" s="80" t="s">
        <v>2480</v>
      </c>
      <c r="C104" s="59" t="s">
        <v>2462</v>
      </c>
    </row>
    <row r="105" spans="1:7" s="1" customFormat="1" x14ac:dyDescent="0.25">
      <c r="A105" s="85">
        <v>42676</v>
      </c>
      <c r="B105" s="80" t="s">
        <v>2478</v>
      </c>
      <c r="C105" s="59" t="s">
        <v>2560</v>
      </c>
    </row>
    <row r="107" spans="1:7" x14ac:dyDescent="0.25">
      <c r="D107" s="1"/>
      <c r="E107" s="95" t="s">
        <v>2449</v>
      </c>
      <c r="F107" s="95"/>
      <c r="G107" s="95"/>
    </row>
    <row r="108" spans="1:7" x14ac:dyDescent="0.25">
      <c r="B108" s="1"/>
      <c r="C108" s="1"/>
      <c r="D108" s="1"/>
      <c r="E108" s="35" t="s">
        <v>2417</v>
      </c>
      <c r="F108" s="35" t="s">
        <v>2418</v>
      </c>
      <c r="G108" s="35" t="s">
        <v>2</v>
      </c>
    </row>
    <row r="109" spans="1:7" x14ac:dyDescent="0.25">
      <c r="B109" s="1"/>
      <c r="C109" s="1"/>
      <c r="D109" s="1"/>
      <c r="E109" s="85">
        <v>42611</v>
      </c>
      <c r="F109" s="80" t="s">
        <v>2450</v>
      </c>
      <c r="G109" s="59" t="s">
        <v>2451</v>
      </c>
    </row>
    <row r="110" spans="1:7" x14ac:dyDescent="0.25">
      <c r="E110" s="85">
        <v>42611</v>
      </c>
      <c r="F110" s="80" t="s">
        <v>2452</v>
      </c>
      <c r="G110" s="59" t="s">
        <v>2451</v>
      </c>
    </row>
    <row r="112" spans="1:7" x14ac:dyDescent="0.25">
      <c r="A112" s="95" t="s">
        <v>2107</v>
      </c>
      <c r="B112" s="95"/>
      <c r="C112" s="95"/>
      <c r="D112" s="1"/>
      <c r="F112" s="1"/>
      <c r="G112" s="1"/>
    </row>
    <row r="113" spans="1:7" x14ac:dyDescent="0.25">
      <c r="A113" s="84" t="s">
        <v>2417</v>
      </c>
      <c r="B113" s="35" t="s">
        <v>2401</v>
      </c>
      <c r="C113" s="35" t="s">
        <v>2</v>
      </c>
      <c r="D113" s="1"/>
      <c r="E113" s="87"/>
      <c r="F113" s="1"/>
      <c r="G113" s="1"/>
    </row>
    <row r="114" spans="1:7" x14ac:dyDescent="0.25">
      <c r="A114" s="88">
        <v>42621</v>
      </c>
      <c r="B114" s="89" t="s">
        <v>2457</v>
      </c>
      <c r="C114" s="82" t="s">
        <v>2462</v>
      </c>
      <c r="D114" s="83"/>
      <c r="E114" s="87"/>
      <c r="F114" s="1"/>
      <c r="G114" s="1"/>
    </row>
    <row r="115" spans="1:7" x14ac:dyDescent="0.25">
      <c r="A115" s="88">
        <v>42621</v>
      </c>
      <c r="B115" s="90" t="s">
        <v>2480</v>
      </c>
      <c r="C115" s="59" t="s">
        <v>2481</v>
      </c>
      <c r="D115" s="1"/>
      <c r="E115" s="87"/>
      <c r="F115" s="1"/>
      <c r="G115" s="1"/>
    </row>
    <row r="117" spans="1:7" x14ac:dyDescent="0.25">
      <c r="E117" s="95" t="s">
        <v>2482</v>
      </c>
      <c r="F117" s="95"/>
      <c r="G117" s="95"/>
    </row>
    <row r="118" spans="1:7" x14ac:dyDescent="0.25">
      <c r="E118" s="35" t="s">
        <v>2417</v>
      </c>
      <c r="F118" s="35" t="s">
        <v>2418</v>
      </c>
      <c r="G118" s="35" t="s">
        <v>2</v>
      </c>
    </row>
    <row r="119" spans="1:7" x14ac:dyDescent="0.25">
      <c r="E119" s="88">
        <v>42621</v>
      </c>
      <c r="F119" s="80" t="s">
        <v>2483</v>
      </c>
      <c r="G119" s="59">
        <v>1</v>
      </c>
    </row>
    <row r="121" spans="1:7" x14ac:dyDescent="0.25">
      <c r="E121" s="95" t="s">
        <v>2489</v>
      </c>
      <c r="F121" s="95"/>
      <c r="G121" s="95"/>
    </row>
    <row r="122" spans="1:7" x14ac:dyDescent="0.25">
      <c r="E122" s="35" t="s">
        <v>2417</v>
      </c>
      <c r="F122" s="35" t="s">
        <v>2418</v>
      </c>
      <c r="G122" s="35" t="s">
        <v>2</v>
      </c>
    </row>
    <row r="123" spans="1:7" x14ac:dyDescent="0.25">
      <c r="E123" s="88">
        <v>42625</v>
      </c>
      <c r="F123" s="80" t="s">
        <v>2490</v>
      </c>
      <c r="G123" s="59">
        <v>1</v>
      </c>
    </row>
    <row r="125" spans="1:7" x14ac:dyDescent="0.25">
      <c r="E125" s="95" t="s">
        <v>2505</v>
      </c>
      <c r="F125" s="95"/>
      <c r="G125" s="95"/>
    </row>
    <row r="126" spans="1:7" x14ac:dyDescent="0.25">
      <c r="E126" s="35" t="s">
        <v>2417</v>
      </c>
      <c r="F126" s="35" t="s">
        <v>2418</v>
      </c>
      <c r="G126" s="35" t="s">
        <v>2</v>
      </c>
    </row>
    <row r="127" spans="1:7" x14ac:dyDescent="0.25">
      <c r="E127" s="88">
        <v>42634</v>
      </c>
      <c r="F127" s="80" t="s">
        <v>2452</v>
      </c>
      <c r="G127" s="59" t="s">
        <v>2487</v>
      </c>
    </row>
  </sheetData>
  <mergeCells count="11">
    <mergeCell ref="A6:C6"/>
    <mergeCell ref="A10:C10"/>
    <mergeCell ref="A33:C33"/>
    <mergeCell ref="A69:C69"/>
    <mergeCell ref="E121:G121"/>
    <mergeCell ref="E125:G125"/>
    <mergeCell ref="A78:C78"/>
    <mergeCell ref="A85:C85"/>
    <mergeCell ref="E107:G107"/>
    <mergeCell ref="A112:C112"/>
    <mergeCell ref="E117:G11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2016-11-09T15:03:39Z</dcterms:modified>
</cp:coreProperties>
</file>