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240" windowWidth="21600" windowHeight="9495" activeTab="4"/>
  </bookViews>
  <sheets>
    <sheet name="REACTIVOS" sheetId="1" r:id="rId1"/>
    <sheet name="MATERIALES" sheetId="2" r:id="rId2"/>
    <sheet name="ENTREGAS" sheetId="8" state="hidden" r:id="rId3"/>
    <sheet name="Hoja1" sheetId="10" state="hidden" r:id="rId4"/>
    <sheet name="07-10 NOV -2017" sheetId="14" r:id="rId5"/>
  </sheets>
  <calcPr calcId="145621"/>
</workbook>
</file>

<file path=xl/calcChain.xml><?xml version="1.0" encoding="utf-8"?>
<calcChain xmlns="http://schemas.openxmlformats.org/spreadsheetml/2006/main">
  <c r="AL280" i="1" l="1"/>
  <c r="AL668" i="1"/>
  <c r="AK518" i="1" l="1"/>
  <c r="AL521" i="1" l="1"/>
  <c r="AL522" i="1"/>
  <c r="AL523" i="1"/>
  <c r="AL674" i="1" l="1"/>
  <c r="K552" i="2" l="1"/>
  <c r="V552" i="2" s="1"/>
  <c r="E552" i="2"/>
  <c r="V551" i="2"/>
  <c r="E551" i="2"/>
  <c r="V550" i="2"/>
  <c r="E550" i="2"/>
  <c r="G549" i="2"/>
  <c r="V549" i="2" s="1"/>
  <c r="E549" i="2"/>
  <c r="V548" i="2"/>
  <c r="E548" i="2"/>
  <c r="V547" i="2"/>
  <c r="E547" i="2"/>
  <c r="V546" i="2"/>
  <c r="E546" i="2"/>
  <c r="Q545" i="2"/>
  <c r="V545" i="2" s="1"/>
  <c r="E545" i="2"/>
  <c r="V544" i="2"/>
  <c r="E544" i="2"/>
  <c r="L543" i="2"/>
  <c r="K543" i="2"/>
  <c r="H543" i="2"/>
  <c r="G543" i="2"/>
  <c r="F543" i="2"/>
  <c r="E543" i="2"/>
  <c r="V542" i="2"/>
  <c r="E542" i="2"/>
  <c r="W542" i="2" s="1"/>
  <c r="V541" i="2"/>
  <c r="E541" i="2"/>
  <c r="W541" i="2" s="1"/>
  <c r="V540" i="2"/>
  <c r="E540" i="2"/>
  <c r="W540" i="2" s="1"/>
  <c r="V539" i="2"/>
  <c r="E539" i="2"/>
  <c r="W539" i="2" s="1"/>
  <c r="V538" i="2"/>
  <c r="E538" i="2"/>
  <c r="W538" i="2" s="1"/>
  <c r="V537" i="2"/>
  <c r="E537" i="2"/>
  <c r="W537" i="2" s="1"/>
  <c r="E536" i="2"/>
  <c r="W536" i="2" s="1"/>
  <c r="I535" i="2"/>
  <c r="G535" i="2"/>
  <c r="E535" i="2"/>
  <c r="E534" i="2"/>
  <c r="V533" i="2"/>
  <c r="E533" i="2"/>
  <c r="V532" i="2"/>
  <c r="E532" i="2"/>
  <c r="V531" i="2"/>
  <c r="E531" i="2"/>
  <c r="V530" i="2"/>
  <c r="E530" i="2"/>
  <c r="V529" i="2"/>
  <c r="E529" i="2"/>
  <c r="V528" i="2"/>
  <c r="E528" i="2"/>
  <c r="E527" i="2"/>
  <c r="W527" i="2" s="1"/>
  <c r="V526" i="2"/>
  <c r="E526" i="2"/>
  <c r="W526" i="2" s="1"/>
  <c r="V525" i="2"/>
  <c r="E525" i="2"/>
  <c r="W525" i="2" s="1"/>
  <c r="F524" i="2"/>
  <c r="V524" i="2" s="1"/>
  <c r="E524" i="2"/>
  <c r="F523" i="2"/>
  <c r="V523" i="2" s="1"/>
  <c r="E523" i="2"/>
  <c r="V522" i="2"/>
  <c r="E522" i="2"/>
  <c r="V521" i="2"/>
  <c r="E521" i="2"/>
  <c r="V520" i="2"/>
  <c r="E520" i="2"/>
  <c r="V519" i="2"/>
  <c r="E519" i="2"/>
  <c r="E518" i="2"/>
  <c r="W518" i="2" s="1"/>
  <c r="S517" i="2"/>
  <c r="M517" i="2"/>
  <c r="I517" i="2"/>
  <c r="H517" i="2"/>
  <c r="G517" i="2"/>
  <c r="E517" i="2"/>
  <c r="W517" i="2" s="1"/>
  <c r="V516" i="2"/>
  <c r="E516" i="2"/>
  <c r="W516" i="2" s="1"/>
  <c r="E515" i="2"/>
  <c r="W515" i="2" s="1"/>
  <c r="E514" i="2"/>
  <c r="V513" i="2"/>
  <c r="E513" i="2"/>
  <c r="W513" i="2" s="1"/>
  <c r="V512" i="2"/>
  <c r="E512" i="2"/>
  <c r="W512" i="2" s="1"/>
  <c r="I511" i="2"/>
  <c r="V511" i="2" s="1"/>
  <c r="E511" i="2"/>
  <c r="W511" i="2" s="1"/>
  <c r="V510" i="2"/>
  <c r="E510" i="2"/>
  <c r="W510" i="2" s="1"/>
  <c r="V509" i="2"/>
  <c r="E509" i="2"/>
  <c r="W509" i="2" s="1"/>
  <c r="V508" i="2"/>
  <c r="E508" i="2"/>
  <c r="W508" i="2" s="1"/>
  <c r="V507" i="2"/>
  <c r="E507" i="2"/>
  <c r="W507" i="2" s="1"/>
  <c r="V506" i="2"/>
  <c r="E506" i="2"/>
  <c r="W506" i="2" s="1"/>
  <c r="V505" i="2"/>
  <c r="E505" i="2"/>
  <c r="W505" i="2" s="1"/>
  <c r="V504" i="2"/>
  <c r="E504" i="2"/>
  <c r="W504" i="2" s="1"/>
  <c r="V503" i="2"/>
  <c r="E503" i="2"/>
  <c r="W503" i="2" s="1"/>
  <c r="V502" i="2"/>
  <c r="E502" i="2"/>
  <c r="W502" i="2" s="1"/>
  <c r="V501" i="2"/>
  <c r="E501" i="2"/>
  <c r="W501" i="2" s="1"/>
  <c r="V500" i="2"/>
  <c r="E500" i="2"/>
  <c r="W500" i="2" s="1"/>
  <c r="V499" i="2"/>
  <c r="E499" i="2"/>
  <c r="W499" i="2" s="1"/>
  <c r="V498" i="2"/>
  <c r="E498" i="2"/>
  <c r="W498" i="2" s="1"/>
  <c r="V497" i="2"/>
  <c r="E497" i="2"/>
  <c r="W497" i="2" s="1"/>
  <c r="E496" i="2"/>
  <c r="W496" i="2" s="1"/>
  <c r="E495" i="2"/>
  <c r="W495" i="2" s="1"/>
  <c r="V494" i="2"/>
  <c r="E494" i="2"/>
  <c r="W494" i="2" s="1"/>
  <c r="V493" i="2"/>
  <c r="E493" i="2"/>
  <c r="W493" i="2" s="1"/>
  <c r="V492" i="2"/>
  <c r="E492" i="2"/>
  <c r="W492" i="2" s="1"/>
  <c r="V491" i="2"/>
  <c r="E491" i="2"/>
  <c r="W491" i="2" s="1"/>
  <c r="E490" i="2"/>
  <c r="W490" i="2" s="1"/>
  <c r="V489" i="2"/>
  <c r="E489" i="2"/>
  <c r="V488" i="2"/>
  <c r="E488" i="2"/>
  <c r="V487" i="2"/>
  <c r="E487" i="2"/>
  <c r="V486" i="2"/>
  <c r="E486" i="2"/>
  <c r="K485" i="2"/>
  <c r="G485" i="2"/>
  <c r="E485" i="2"/>
  <c r="V484" i="2"/>
  <c r="E484" i="2"/>
  <c r="L483" i="2"/>
  <c r="I483" i="2"/>
  <c r="E483" i="2"/>
  <c r="E482" i="2"/>
  <c r="W482" i="2" s="1"/>
  <c r="V481" i="2"/>
  <c r="E481" i="2"/>
  <c r="P480" i="2"/>
  <c r="M480" i="2"/>
  <c r="J480" i="2"/>
  <c r="F480" i="2"/>
  <c r="E480" i="2"/>
  <c r="V479" i="2"/>
  <c r="E479" i="2"/>
  <c r="U478" i="2"/>
  <c r="N478" i="2"/>
  <c r="E478" i="2"/>
  <c r="W478" i="2" s="1"/>
  <c r="E477" i="2"/>
  <c r="W477" i="2" s="1"/>
  <c r="G476" i="2"/>
  <c r="E476" i="2"/>
  <c r="W476" i="2" s="1"/>
  <c r="V475" i="2"/>
  <c r="E475" i="2"/>
  <c r="W475" i="2" s="1"/>
  <c r="K474" i="2"/>
  <c r="V474" i="2" s="1"/>
  <c r="E474" i="2"/>
  <c r="W474" i="2" s="1"/>
  <c r="V473" i="2"/>
  <c r="E473" i="2"/>
  <c r="W473" i="2" s="1"/>
  <c r="V472" i="2"/>
  <c r="E472" i="2"/>
  <c r="W472" i="2" s="1"/>
  <c r="I471" i="2"/>
  <c r="V471" i="2" s="1"/>
  <c r="E471" i="2"/>
  <c r="W471" i="2" s="1"/>
  <c r="V470" i="2"/>
  <c r="E470" i="2"/>
  <c r="W470" i="2" s="1"/>
  <c r="I469" i="2"/>
  <c r="G469" i="2"/>
  <c r="V469" i="2" s="1"/>
  <c r="E469" i="2"/>
  <c r="E468" i="2"/>
  <c r="W468" i="2" s="1"/>
  <c r="D467" i="2"/>
  <c r="E467" i="2" s="1"/>
  <c r="W467" i="2" s="1"/>
  <c r="V466" i="2"/>
  <c r="E466" i="2"/>
  <c r="L465" i="2"/>
  <c r="K465" i="2"/>
  <c r="G465" i="2"/>
  <c r="E465" i="2"/>
  <c r="V464" i="2"/>
  <c r="E464" i="2"/>
  <c r="V463" i="2"/>
  <c r="E463" i="2"/>
  <c r="V462" i="2"/>
  <c r="E462" i="2"/>
  <c r="V461" i="2"/>
  <c r="E461" i="2"/>
  <c r="V460" i="2"/>
  <c r="E460" i="2"/>
  <c r="L459" i="2"/>
  <c r="E459" i="2"/>
  <c r="W459" i="2" s="1"/>
  <c r="L458" i="2"/>
  <c r="K458" i="2"/>
  <c r="E458" i="2"/>
  <c r="E457" i="2"/>
  <c r="W457" i="2" s="1"/>
  <c r="V456" i="2"/>
  <c r="E456" i="2"/>
  <c r="V455" i="2"/>
  <c r="E455" i="2"/>
  <c r="V454" i="2"/>
  <c r="E454" i="2"/>
  <c r="V453" i="2"/>
  <c r="E453" i="2"/>
  <c r="V452" i="2"/>
  <c r="E452" i="2"/>
  <c r="V451" i="2"/>
  <c r="E451" i="2"/>
  <c r="V450" i="2"/>
  <c r="E450" i="2"/>
  <c r="V449" i="2"/>
  <c r="E449" i="2"/>
  <c r="V448" i="2"/>
  <c r="E448" i="2"/>
  <c r="V447" i="2"/>
  <c r="E447" i="2"/>
  <c r="V446" i="2"/>
  <c r="E446" i="2"/>
  <c r="V445" i="2"/>
  <c r="E445" i="2"/>
  <c r="V444" i="2"/>
  <c r="E444" i="2"/>
  <c r="V443" i="2"/>
  <c r="E443" i="2"/>
  <c r="E442" i="2"/>
  <c r="V441" i="2"/>
  <c r="E441" i="2"/>
  <c r="V440" i="2"/>
  <c r="E440" i="2"/>
  <c r="V439" i="2"/>
  <c r="E439" i="2"/>
  <c r="V438" i="2"/>
  <c r="E438" i="2"/>
  <c r="E437" i="2"/>
  <c r="V436" i="2"/>
  <c r="E436" i="2"/>
  <c r="V435" i="2"/>
  <c r="E435" i="2"/>
  <c r="V434" i="2"/>
  <c r="E434" i="2"/>
  <c r="V433" i="2"/>
  <c r="E433" i="2"/>
  <c r="K432" i="2"/>
  <c r="E432" i="2"/>
  <c r="W432" i="2" s="1"/>
  <c r="K431" i="2"/>
  <c r="V431" i="2" s="1"/>
  <c r="E431" i="2"/>
  <c r="V430" i="2"/>
  <c r="E430" i="2"/>
  <c r="V429" i="2"/>
  <c r="E429" i="2"/>
  <c r="W429" i="2" s="1"/>
  <c r="V428" i="2"/>
  <c r="E428" i="2"/>
  <c r="W428" i="2" s="1"/>
  <c r="E427" i="2"/>
  <c r="W427" i="2" s="1"/>
  <c r="V426" i="2"/>
  <c r="E426" i="2"/>
  <c r="V425" i="2"/>
  <c r="E425" i="2"/>
  <c r="W425" i="2" s="1"/>
  <c r="V424" i="2"/>
  <c r="E424" i="2"/>
  <c r="W424" i="2" s="1"/>
  <c r="V423" i="2"/>
  <c r="E423" i="2"/>
  <c r="W423" i="2" s="1"/>
  <c r="V422" i="2"/>
  <c r="E422" i="2"/>
  <c r="W422" i="2" s="1"/>
  <c r="V421" i="2"/>
  <c r="E421" i="2"/>
  <c r="W421" i="2" s="1"/>
  <c r="E420" i="2"/>
  <c r="W420" i="2" s="1"/>
  <c r="K419" i="2"/>
  <c r="G419" i="2"/>
  <c r="E419" i="2"/>
  <c r="V418" i="2"/>
  <c r="E418" i="2"/>
  <c r="W418" i="2" s="1"/>
  <c r="V417" i="2"/>
  <c r="E417" i="2"/>
  <c r="W417" i="2" s="1"/>
  <c r="V416" i="2"/>
  <c r="E416" i="2"/>
  <c r="W416" i="2" s="1"/>
  <c r="V415" i="2"/>
  <c r="E415" i="2"/>
  <c r="W415" i="2" s="1"/>
  <c r="V414" i="2"/>
  <c r="E414" i="2"/>
  <c r="W414" i="2" s="1"/>
  <c r="V413" i="2"/>
  <c r="E413" i="2"/>
  <c r="W413" i="2" s="1"/>
  <c r="V412" i="2"/>
  <c r="E412" i="2"/>
  <c r="W412" i="2" s="1"/>
  <c r="V411" i="2"/>
  <c r="E411" i="2"/>
  <c r="W411" i="2" s="1"/>
  <c r="V410" i="2"/>
  <c r="E410" i="2"/>
  <c r="W410" i="2" s="1"/>
  <c r="V409" i="2"/>
  <c r="E409" i="2"/>
  <c r="W409" i="2" s="1"/>
  <c r="V408" i="2"/>
  <c r="E408" i="2"/>
  <c r="W408" i="2" s="1"/>
  <c r="V407" i="2"/>
  <c r="E407" i="2"/>
  <c r="W407" i="2" s="1"/>
  <c r="V406" i="2"/>
  <c r="E406" i="2"/>
  <c r="W406" i="2" s="1"/>
  <c r="V405" i="2"/>
  <c r="E405" i="2"/>
  <c r="W405" i="2" s="1"/>
  <c r="V404" i="2"/>
  <c r="E404" i="2"/>
  <c r="W404" i="2" s="1"/>
  <c r="V403" i="2"/>
  <c r="E403" i="2"/>
  <c r="W403" i="2" s="1"/>
  <c r="V402" i="2"/>
  <c r="E402" i="2"/>
  <c r="W402" i="2" s="1"/>
  <c r="V401" i="2"/>
  <c r="E401" i="2"/>
  <c r="W401" i="2" s="1"/>
  <c r="V400" i="2"/>
  <c r="E400" i="2"/>
  <c r="W400" i="2" s="1"/>
  <c r="K399" i="2"/>
  <c r="V399" i="2" s="1"/>
  <c r="E399" i="2"/>
  <c r="V398" i="2"/>
  <c r="E398" i="2"/>
  <c r="V397" i="2"/>
  <c r="E397" i="2"/>
  <c r="V396" i="2"/>
  <c r="E396" i="2"/>
  <c r="V395" i="2"/>
  <c r="E395" i="2"/>
  <c r="V394" i="2"/>
  <c r="E394" i="2"/>
  <c r="V393" i="2"/>
  <c r="E393" i="2"/>
  <c r="V392" i="2"/>
  <c r="E392" i="2"/>
  <c r="V391" i="2"/>
  <c r="E391" i="2"/>
  <c r="V390" i="2"/>
  <c r="E390" i="2"/>
  <c r="E389" i="2"/>
  <c r="W389" i="2" s="1"/>
  <c r="V388" i="2"/>
  <c r="E388" i="2"/>
  <c r="V387" i="2"/>
  <c r="E387" i="2"/>
  <c r="V386" i="2"/>
  <c r="E386" i="2"/>
  <c r="E385" i="2"/>
  <c r="W385" i="2" s="1"/>
  <c r="V384" i="2"/>
  <c r="E384" i="2"/>
  <c r="V383" i="2"/>
  <c r="E383" i="2"/>
  <c r="V382" i="2"/>
  <c r="E382" i="2"/>
  <c r="V381" i="2"/>
  <c r="E381" i="2"/>
  <c r="V380" i="2"/>
  <c r="E380" i="2"/>
  <c r="V379" i="2"/>
  <c r="E379" i="2"/>
  <c r="V378" i="2"/>
  <c r="E378" i="2"/>
  <c r="V377" i="2"/>
  <c r="E377" i="2"/>
  <c r="V376" i="2"/>
  <c r="E376" i="2"/>
  <c r="V375" i="2"/>
  <c r="E375" i="2"/>
  <c r="V374" i="2"/>
  <c r="E374" i="2"/>
  <c r="V373" i="2"/>
  <c r="E373" i="2"/>
  <c r="V372" i="2"/>
  <c r="E372" i="2"/>
  <c r="V371" i="2"/>
  <c r="E371" i="2"/>
  <c r="V370" i="2"/>
  <c r="E370" i="2"/>
  <c r="V369" i="2"/>
  <c r="E369" i="2"/>
  <c r="V368" i="2"/>
  <c r="E368" i="2"/>
  <c r="V367" i="2"/>
  <c r="E367" i="2"/>
  <c r="V366" i="2"/>
  <c r="E366" i="2"/>
  <c r="V365" i="2"/>
  <c r="E365" i="2"/>
  <c r="V364" i="2"/>
  <c r="E364" i="2"/>
  <c r="V363" i="2"/>
  <c r="E363" i="2"/>
  <c r="V362" i="2"/>
  <c r="E362" i="2"/>
  <c r="V361" i="2"/>
  <c r="E361" i="2"/>
  <c r="V360" i="2"/>
  <c r="E360" i="2"/>
  <c r="E359" i="2"/>
  <c r="W359" i="2" s="1"/>
  <c r="E358" i="2"/>
  <c r="W358" i="2" s="1"/>
  <c r="V357" i="2"/>
  <c r="E357" i="2"/>
  <c r="V356" i="2"/>
  <c r="E356" i="2"/>
  <c r="V355" i="2"/>
  <c r="E355" i="2"/>
  <c r="V354" i="2"/>
  <c r="E354" i="2"/>
  <c r="V353" i="2"/>
  <c r="E353" i="2"/>
  <c r="V352" i="2"/>
  <c r="E352" i="2"/>
  <c r="V351" i="2"/>
  <c r="E351" i="2"/>
  <c r="G350" i="2"/>
  <c r="E350" i="2"/>
  <c r="V349" i="2"/>
  <c r="E349" i="2"/>
  <c r="V348" i="2"/>
  <c r="E348" i="2"/>
  <c r="V347" i="2"/>
  <c r="E347" i="2"/>
  <c r="V346" i="2"/>
  <c r="E346" i="2"/>
  <c r="V345" i="2"/>
  <c r="E345" i="2"/>
  <c r="V344" i="2"/>
  <c r="E344" i="2"/>
  <c r="V343" i="2"/>
  <c r="E343" i="2"/>
  <c r="V342" i="2"/>
  <c r="E342" i="2"/>
  <c r="V341" i="2"/>
  <c r="E341" i="2"/>
  <c r="V340" i="2"/>
  <c r="E340" i="2"/>
  <c r="V339" i="2"/>
  <c r="E339" i="2"/>
  <c r="V338" i="2"/>
  <c r="E338" i="2"/>
  <c r="V337" i="2"/>
  <c r="E337" i="2"/>
  <c r="E336" i="2"/>
  <c r="W336" i="2" s="1"/>
  <c r="E335" i="2"/>
  <c r="V334" i="2"/>
  <c r="E334" i="2"/>
  <c r="V333" i="2"/>
  <c r="E333" i="2"/>
  <c r="W333" i="2" s="1"/>
  <c r="F332" i="2"/>
  <c r="D332" i="2"/>
  <c r="E332" i="2" s="1"/>
  <c r="F331" i="2"/>
  <c r="D331" i="2"/>
  <c r="E331" i="2" s="1"/>
  <c r="V330" i="2"/>
  <c r="E330" i="2"/>
  <c r="V329" i="2"/>
  <c r="E329" i="2"/>
  <c r="R328" i="2"/>
  <c r="V328" i="2" s="1"/>
  <c r="E328" i="2"/>
  <c r="V327" i="2"/>
  <c r="E327" i="2"/>
  <c r="V326" i="2"/>
  <c r="E326" i="2"/>
  <c r="V325" i="2"/>
  <c r="E325" i="2"/>
  <c r="V324" i="2"/>
  <c r="E324" i="2"/>
  <c r="V323" i="2"/>
  <c r="E323" i="2"/>
  <c r="R322" i="2"/>
  <c r="V322" i="2" s="1"/>
  <c r="E322" i="2"/>
  <c r="V321" i="2"/>
  <c r="E321" i="2"/>
  <c r="V320" i="2"/>
  <c r="E320" i="2"/>
  <c r="V319" i="2"/>
  <c r="E319" i="2"/>
  <c r="V318" i="2"/>
  <c r="E318" i="2"/>
  <c r="L317" i="2"/>
  <c r="K317" i="2"/>
  <c r="J317" i="2"/>
  <c r="E317" i="2"/>
  <c r="V316" i="2"/>
  <c r="E316" i="2"/>
  <c r="W316" i="2" s="1"/>
  <c r="V315" i="2"/>
  <c r="E315" i="2"/>
  <c r="W315" i="2" s="1"/>
  <c r="V314" i="2"/>
  <c r="E314" i="2"/>
  <c r="W314" i="2" s="1"/>
  <c r="V313" i="2"/>
  <c r="E313" i="2"/>
  <c r="W313" i="2" s="1"/>
  <c r="V312" i="2"/>
  <c r="E312" i="2"/>
  <c r="W312" i="2" s="1"/>
  <c r="V311" i="2"/>
  <c r="E311" i="2"/>
  <c r="W311" i="2" s="1"/>
  <c r="V310" i="2"/>
  <c r="E310" i="2"/>
  <c r="W310" i="2" s="1"/>
  <c r="V309" i="2"/>
  <c r="E309" i="2"/>
  <c r="W309" i="2" s="1"/>
  <c r="V308" i="2"/>
  <c r="E308" i="2"/>
  <c r="W308" i="2" s="1"/>
  <c r="V307" i="2"/>
  <c r="E307" i="2"/>
  <c r="W307" i="2" s="1"/>
  <c r="V306" i="2"/>
  <c r="E306" i="2"/>
  <c r="W306" i="2" s="1"/>
  <c r="V305" i="2"/>
  <c r="E305" i="2"/>
  <c r="W305" i="2" s="1"/>
  <c r="V304" i="2"/>
  <c r="E304" i="2"/>
  <c r="W304" i="2" s="1"/>
  <c r="V303" i="2"/>
  <c r="E303" i="2"/>
  <c r="W303" i="2" s="1"/>
  <c r="E302" i="2"/>
  <c r="W302" i="2" s="1"/>
  <c r="E301" i="2"/>
  <c r="W301" i="2" s="1"/>
  <c r="I300" i="2"/>
  <c r="V300" i="2" s="1"/>
  <c r="E300" i="2"/>
  <c r="W300" i="2" s="1"/>
  <c r="V299" i="2"/>
  <c r="E299" i="2"/>
  <c r="W299" i="2" s="1"/>
  <c r="E298" i="2"/>
  <c r="W298" i="2" s="1"/>
  <c r="V297" i="2"/>
  <c r="E297" i="2"/>
  <c r="V296" i="2"/>
  <c r="E296" i="2"/>
  <c r="V295" i="2"/>
  <c r="E295" i="2"/>
  <c r="V294" i="2"/>
  <c r="E294" i="2"/>
  <c r="V293" i="2"/>
  <c r="K293" i="2"/>
  <c r="E293" i="2"/>
  <c r="W293" i="2" s="1"/>
  <c r="V292" i="2"/>
  <c r="E292" i="2"/>
  <c r="W292" i="2" s="1"/>
  <c r="V291" i="2"/>
  <c r="E291" i="2"/>
  <c r="W291" i="2" s="1"/>
  <c r="V290" i="2"/>
  <c r="E290" i="2"/>
  <c r="W290" i="2" s="1"/>
  <c r="V289" i="2"/>
  <c r="E289" i="2"/>
  <c r="W289" i="2" s="1"/>
  <c r="E288" i="2"/>
  <c r="W288" i="2" s="1"/>
  <c r="V287" i="2"/>
  <c r="E287" i="2"/>
  <c r="W287" i="2" s="1"/>
  <c r="V286" i="2"/>
  <c r="E286" i="2"/>
  <c r="W286" i="2" s="1"/>
  <c r="V285" i="2"/>
  <c r="E285" i="2"/>
  <c r="W285" i="2" s="1"/>
  <c r="V284" i="2"/>
  <c r="E284" i="2"/>
  <c r="W284" i="2" s="1"/>
  <c r="I283" i="2"/>
  <c r="F283" i="2"/>
  <c r="V283" i="2" s="1"/>
  <c r="E283" i="2"/>
  <c r="V282" i="2"/>
  <c r="E282" i="2"/>
  <c r="V281" i="2"/>
  <c r="E281" i="2"/>
  <c r="V280" i="2"/>
  <c r="E280" i="2"/>
  <c r="V279" i="2"/>
  <c r="E279" i="2"/>
  <c r="V278" i="2"/>
  <c r="E278" i="2"/>
  <c r="V277" i="2"/>
  <c r="E277" i="2"/>
  <c r="V276" i="2"/>
  <c r="E276" i="2"/>
  <c r="F275" i="2"/>
  <c r="V275" i="2" s="1"/>
  <c r="E275" i="2"/>
  <c r="V274" i="2"/>
  <c r="E274" i="2"/>
  <c r="V273" i="2"/>
  <c r="E273" i="2"/>
  <c r="V272" i="2"/>
  <c r="K272" i="2"/>
  <c r="E272" i="2"/>
  <c r="W272" i="2" s="1"/>
  <c r="V271" i="2"/>
  <c r="E271" i="2"/>
  <c r="W271" i="2" s="1"/>
  <c r="V270" i="2"/>
  <c r="E270" i="2"/>
  <c r="W270" i="2" s="1"/>
  <c r="V269" i="2"/>
  <c r="E269" i="2"/>
  <c r="W269" i="2" s="1"/>
  <c r="V268" i="2"/>
  <c r="E268" i="2"/>
  <c r="W268" i="2" s="1"/>
  <c r="V267" i="2"/>
  <c r="E267" i="2"/>
  <c r="W267" i="2" s="1"/>
  <c r="V266" i="2"/>
  <c r="E266" i="2"/>
  <c r="W266" i="2" s="1"/>
  <c r="V265" i="2"/>
  <c r="E265" i="2"/>
  <c r="W265" i="2" s="1"/>
  <c r="V264" i="2"/>
  <c r="E264" i="2"/>
  <c r="W264" i="2" s="1"/>
  <c r="V263" i="2"/>
  <c r="E263" i="2"/>
  <c r="W263" i="2" s="1"/>
  <c r="V262" i="2"/>
  <c r="E262" i="2"/>
  <c r="W262" i="2" s="1"/>
  <c r="V261" i="2"/>
  <c r="E261" i="2"/>
  <c r="W261" i="2" s="1"/>
  <c r="V260" i="2"/>
  <c r="E260" i="2"/>
  <c r="W260" i="2" s="1"/>
  <c r="V259" i="2"/>
  <c r="E259" i="2"/>
  <c r="W259" i="2" s="1"/>
  <c r="V258" i="2"/>
  <c r="E258" i="2"/>
  <c r="W258" i="2" s="1"/>
  <c r="V257" i="2"/>
  <c r="E257" i="2"/>
  <c r="W257" i="2" s="1"/>
  <c r="V256" i="2"/>
  <c r="E256" i="2"/>
  <c r="W256" i="2" s="1"/>
  <c r="E255" i="2"/>
  <c r="W255" i="2" s="1"/>
  <c r="V254" i="2"/>
  <c r="E254" i="2"/>
  <c r="V253" i="2"/>
  <c r="E253" i="2"/>
  <c r="V252" i="2"/>
  <c r="E252" i="2"/>
  <c r="V251" i="2"/>
  <c r="E251" i="2"/>
  <c r="V250" i="2"/>
  <c r="E250" i="2"/>
  <c r="R249" i="2"/>
  <c r="L249" i="2"/>
  <c r="I249" i="2"/>
  <c r="F249" i="2"/>
  <c r="E249" i="2"/>
  <c r="V248" i="2"/>
  <c r="E248" i="2"/>
  <c r="V247" i="2"/>
  <c r="E247" i="2"/>
  <c r="V246" i="2"/>
  <c r="E246" i="2"/>
  <c r="V245" i="2"/>
  <c r="E245" i="2"/>
  <c r="V244" i="2"/>
  <c r="E244" i="2"/>
  <c r="V243" i="2"/>
  <c r="E243" i="2"/>
  <c r="V242" i="2"/>
  <c r="E242" i="2"/>
  <c r="V241" i="2"/>
  <c r="E241" i="2"/>
  <c r="V240" i="2"/>
  <c r="E240" i="2"/>
  <c r="V239" i="2"/>
  <c r="E239" i="2"/>
  <c r="V238" i="2"/>
  <c r="E238" i="2"/>
  <c r="V237" i="2"/>
  <c r="E237" i="2"/>
  <c r="V236" i="2"/>
  <c r="E236" i="2"/>
  <c r="E235" i="2"/>
  <c r="W235" i="2" s="1"/>
  <c r="V234" i="2"/>
  <c r="E234" i="2"/>
  <c r="V233" i="2"/>
  <c r="E233" i="2"/>
  <c r="V232" i="2"/>
  <c r="E232" i="2"/>
  <c r="V231" i="2"/>
  <c r="E231" i="2"/>
  <c r="V230" i="2"/>
  <c r="E230" i="2"/>
  <c r="E229" i="2"/>
  <c r="W229" i="2" s="1"/>
  <c r="V228" i="2"/>
  <c r="E228" i="2"/>
  <c r="V227" i="2"/>
  <c r="E227" i="2"/>
  <c r="V226" i="2"/>
  <c r="E226" i="2"/>
  <c r="V225" i="2"/>
  <c r="E225" i="2"/>
  <c r="V224" i="2"/>
  <c r="E224" i="2"/>
  <c r="V223" i="2"/>
  <c r="E223" i="2"/>
  <c r="V222" i="2"/>
  <c r="E222" i="2"/>
  <c r="V221" i="2"/>
  <c r="E221" i="2"/>
  <c r="V220" i="2"/>
  <c r="E220" i="2"/>
  <c r="E219" i="2"/>
  <c r="V218" i="2"/>
  <c r="E218" i="2"/>
  <c r="V217" i="2"/>
  <c r="E217" i="2"/>
  <c r="V216" i="2"/>
  <c r="E216" i="2"/>
  <c r="V215" i="2"/>
  <c r="E215" i="2"/>
  <c r="V214" i="2"/>
  <c r="E214" i="2"/>
  <c r="V213" i="2"/>
  <c r="E213" i="2"/>
  <c r="V212" i="2"/>
  <c r="E212" i="2"/>
  <c r="U211" i="2"/>
  <c r="K211" i="2"/>
  <c r="E211" i="2"/>
  <c r="V210" i="2"/>
  <c r="E210" i="2"/>
  <c r="W210" i="2" s="1"/>
  <c r="V209" i="2"/>
  <c r="E209" i="2"/>
  <c r="W209" i="2" s="1"/>
  <c r="V208" i="2"/>
  <c r="E208" i="2"/>
  <c r="W208" i="2" s="1"/>
  <c r="V207" i="2"/>
  <c r="E207" i="2"/>
  <c r="W207" i="2" s="1"/>
  <c r="V206" i="2"/>
  <c r="E206" i="2"/>
  <c r="W206" i="2" s="1"/>
  <c r="V205" i="2"/>
  <c r="E205" i="2"/>
  <c r="W205" i="2" s="1"/>
  <c r="V204" i="2"/>
  <c r="E204" i="2"/>
  <c r="W204" i="2" s="1"/>
  <c r="V203" i="2"/>
  <c r="E203" i="2"/>
  <c r="W203" i="2" s="1"/>
  <c r="F202" i="2"/>
  <c r="V202" i="2" s="1"/>
  <c r="E202" i="2"/>
  <c r="V201" i="2"/>
  <c r="E201" i="2"/>
  <c r="W201" i="2" s="1"/>
  <c r="V200" i="2"/>
  <c r="E200" i="2"/>
  <c r="W200" i="2" s="1"/>
  <c r="V199" i="2"/>
  <c r="E199" i="2"/>
  <c r="W199" i="2" s="1"/>
  <c r="V198" i="2"/>
  <c r="E198" i="2"/>
  <c r="W198" i="2" s="1"/>
  <c r="V197" i="2"/>
  <c r="E197" i="2"/>
  <c r="W197" i="2" s="1"/>
  <c r="V196" i="2"/>
  <c r="E196" i="2"/>
  <c r="W196" i="2" s="1"/>
  <c r="V195" i="2"/>
  <c r="E195" i="2"/>
  <c r="W195" i="2" s="1"/>
  <c r="V194" i="2"/>
  <c r="E194" i="2"/>
  <c r="W194" i="2" s="1"/>
  <c r="V193" i="2"/>
  <c r="E193" i="2"/>
  <c r="W193" i="2" s="1"/>
  <c r="V192" i="2"/>
  <c r="E192" i="2"/>
  <c r="W192" i="2" s="1"/>
  <c r="V191" i="2"/>
  <c r="E191" i="2"/>
  <c r="W191" i="2" s="1"/>
  <c r="H190" i="2"/>
  <c r="E190" i="2"/>
  <c r="V189" i="2"/>
  <c r="E189" i="2"/>
  <c r="W189" i="2" s="1"/>
  <c r="E188" i="2"/>
  <c r="W188" i="2" s="1"/>
  <c r="E187" i="2"/>
  <c r="E186" i="2"/>
  <c r="W186" i="2" s="1"/>
  <c r="V185" i="2"/>
  <c r="E185" i="2"/>
  <c r="V184" i="2"/>
  <c r="E184" i="2"/>
  <c r="V183" i="2"/>
  <c r="E183" i="2"/>
  <c r="V182" i="2"/>
  <c r="E182" i="2"/>
  <c r="V181" i="2"/>
  <c r="E181" i="2"/>
  <c r="V180" i="2"/>
  <c r="E180" i="2"/>
  <c r="V179" i="2"/>
  <c r="E179" i="2"/>
  <c r="V178" i="2"/>
  <c r="E178" i="2"/>
  <c r="V177" i="2"/>
  <c r="E177" i="2"/>
  <c r="V176" i="2"/>
  <c r="E176" i="2"/>
  <c r="V175" i="2"/>
  <c r="E175" i="2"/>
  <c r="V174" i="2"/>
  <c r="E174" i="2"/>
  <c r="V173" i="2"/>
  <c r="E173" i="2"/>
  <c r="V172" i="2"/>
  <c r="E172" i="2"/>
  <c r="V171" i="2"/>
  <c r="E171" i="2"/>
  <c r="W171" i="2" s="1"/>
  <c r="V170" i="2"/>
  <c r="E170" i="2"/>
  <c r="W170" i="2" s="1"/>
  <c r="V169" i="2"/>
  <c r="E169" i="2"/>
  <c r="W169" i="2" s="1"/>
  <c r="V168" i="2"/>
  <c r="E168" i="2"/>
  <c r="W168" i="2" s="1"/>
  <c r="V167" i="2"/>
  <c r="E167" i="2"/>
  <c r="W167" i="2" s="1"/>
  <c r="V166" i="2"/>
  <c r="E166" i="2"/>
  <c r="W166" i="2" s="1"/>
  <c r="V165" i="2"/>
  <c r="E165" i="2"/>
  <c r="W165" i="2" s="1"/>
  <c r="V164" i="2"/>
  <c r="E164" i="2"/>
  <c r="W164" i="2" s="1"/>
  <c r="V163" i="2"/>
  <c r="E163" i="2"/>
  <c r="W163" i="2" s="1"/>
  <c r="V162" i="2"/>
  <c r="E162" i="2"/>
  <c r="W162" i="2" s="1"/>
  <c r="F161" i="2"/>
  <c r="D161" i="2"/>
  <c r="E161" i="2" s="1"/>
  <c r="W161" i="2" s="1"/>
  <c r="V160" i="2"/>
  <c r="E160" i="2"/>
  <c r="V159" i="2"/>
  <c r="E159" i="2"/>
  <c r="V158" i="2"/>
  <c r="E158" i="2"/>
  <c r="V157" i="2"/>
  <c r="E157" i="2"/>
  <c r="I156" i="2"/>
  <c r="F156" i="2"/>
  <c r="E156" i="2"/>
  <c r="V155" i="2"/>
  <c r="E155" i="2"/>
  <c r="W155" i="2" s="1"/>
  <c r="Q154" i="2"/>
  <c r="E154" i="2"/>
  <c r="V153" i="2"/>
  <c r="E153" i="2"/>
  <c r="V152" i="2"/>
  <c r="E152" i="2"/>
  <c r="W152" i="2" s="1"/>
  <c r="V151" i="2"/>
  <c r="E151" i="2"/>
  <c r="W151" i="2" s="1"/>
  <c r="G150" i="2"/>
  <c r="V150" i="2" s="1"/>
  <c r="E150" i="2"/>
  <c r="V149" i="2"/>
  <c r="E149" i="2"/>
  <c r="W149" i="2" s="1"/>
  <c r="V148" i="2"/>
  <c r="E148" i="2"/>
  <c r="W148" i="2" s="1"/>
  <c r="V147" i="2"/>
  <c r="E147" i="2"/>
  <c r="W147" i="2" s="1"/>
  <c r="V146" i="2"/>
  <c r="E146" i="2"/>
  <c r="W146" i="2" s="1"/>
  <c r="V145" i="2"/>
  <c r="E145" i="2"/>
  <c r="W145" i="2" s="1"/>
  <c r="V144" i="2"/>
  <c r="E144" i="2"/>
  <c r="W144" i="2" s="1"/>
  <c r="V143" i="2"/>
  <c r="E143" i="2"/>
  <c r="W143" i="2" s="1"/>
  <c r="V142" i="2"/>
  <c r="E142" i="2"/>
  <c r="W142" i="2" s="1"/>
  <c r="I141" i="2"/>
  <c r="V141" i="2" s="1"/>
  <c r="E141" i="2"/>
  <c r="I140" i="2"/>
  <c r="V140" i="2" s="1"/>
  <c r="E140" i="2"/>
  <c r="E139" i="2"/>
  <c r="W139" i="2" s="1"/>
  <c r="V138" i="2"/>
  <c r="E138" i="2"/>
  <c r="V137" i="2"/>
  <c r="E137" i="2"/>
  <c r="V136" i="2"/>
  <c r="E136" i="2"/>
  <c r="V135" i="2"/>
  <c r="E135" i="2"/>
  <c r="V134" i="2"/>
  <c r="E134" i="2"/>
  <c r="V133" i="2"/>
  <c r="E133" i="2"/>
  <c r="V132" i="2"/>
  <c r="E132" i="2"/>
  <c r="V131" i="2"/>
  <c r="E131" i="2"/>
  <c r="V130" i="2"/>
  <c r="E130" i="2"/>
  <c r="V129" i="2"/>
  <c r="E129" i="2"/>
  <c r="W129" i="2" s="1"/>
  <c r="V128" i="2"/>
  <c r="E128" i="2"/>
  <c r="W128" i="2" s="1"/>
  <c r="V127" i="2"/>
  <c r="E127" i="2"/>
  <c r="W127" i="2" s="1"/>
  <c r="V126" i="2"/>
  <c r="E126" i="2"/>
  <c r="W126" i="2" s="1"/>
  <c r="V125" i="2"/>
  <c r="E125" i="2"/>
  <c r="W125" i="2" s="1"/>
  <c r="V124" i="2"/>
  <c r="E124" i="2"/>
  <c r="W124" i="2" s="1"/>
  <c r="V123" i="2"/>
  <c r="E123" i="2"/>
  <c r="W123" i="2" s="1"/>
  <c r="R122" i="2"/>
  <c r="L122" i="2"/>
  <c r="I122" i="2"/>
  <c r="F122" i="2"/>
  <c r="V122" i="2" s="1"/>
  <c r="E122" i="2"/>
  <c r="V121" i="2"/>
  <c r="E121" i="2"/>
  <c r="V120" i="2"/>
  <c r="E120" i="2"/>
  <c r="V119" i="2"/>
  <c r="E119" i="2"/>
  <c r="V118" i="2"/>
  <c r="E118" i="2"/>
  <c r="J117" i="2"/>
  <c r="E117" i="2"/>
  <c r="V116" i="2"/>
  <c r="E116" i="2"/>
  <c r="V115" i="2"/>
  <c r="E115" i="2"/>
  <c r="V114" i="2"/>
  <c r="E114" i="2"/>
  <c r="K113" i="2"/>
  <c r="V113" i="2" s="1"/>
  <c r="E113" i="2"/>
  <c r="V112" i="2"/>
  <c r="E112" i="2"/>
  <c r="V111" i="2"/>
  <c r="E111" i="2"/>
  <c r="V110" i="2"/>
  <c r="E110" i="2"/>
  <c r="V109" i="2"/>
  <c r="E109" i="2"/>
  <c r="V108" i="2"/>
  <c r="E108" i="2"/>
  <c r="V107" i="2"/>
  <c r="E107" i="2"/>
  <c r="V106" i="2"/>
  <c r="E106" i="2"/>
  <c r="E105" i="2"/>
  <c r="E104" i="2"/>
  <c r="V103" i="2"/>
  <c r="E103" i="2"/>
  <c r="V102" i="2"/>
  <c r="E102" i="2"/>
  <c r="V101" i="2"/>
  <c r="E101" i="2"/>
  <c r="V100" i="2"/>
  <c r="R100" i="2"/>
  <c r="E100" i="2"/>
  <c r="W100" i="2" s="1"/>
  <c r="V99" i="2"/>
  <c r="E99" i="2"/>
  <c r="W99" i="2" s="1"/>
  <c r="V98" i="2"/>
  <c r="E98" i="2"/>
  <c r="W98" i="2" s="1"/>
  <c r="V97" i="2"/>
  <c r="E97" i="2"/>
  <c r="W97" i="2" s="1"/>
  <c r="V96" i="2"/>
  <c r="E96" i="2"/>
  <c r="W96" i="2" s="1"/>
  <c r="V95" i="2"/>
  <c r="E95" i="2"/>
  <c r="W95" i="2" s="1"/>
  <c r="V94" i="2"/>
  <c r="E94" i="2"/>
  <c r="W94" i="2" s="1"/>
  <c r="V93" i="2"/>
  <c r="E93" i="2"/>
  <c r="W93" i="2" s="1"/>
  <c r="V92" i="2"/>
  <c r="E92" i="2"/>
  <c r="W92" i="2" s="1"/>
  <c r="V91" i="2"/>
  <c r="E91" i="2"/>
  <c r="W91" i="2" s="1"/>
  <c r="V90" i="2"/>
  <c r="E90" i="2"/>
  <c r="W90" i="2" s="1"/>
  <c r="V89" i="2"/>
  <c r="E89" i="2"/>
  <c r="W89" i="2" s="1"/>
  <c r="E88" i="2"/>
  <c r="W88" i="2" s="1"/>
  <c r="E87" i="2"/>
  <c r="V86" i="2"/>
  <c r="E86" i="2"/>
  <c r="V85" i="2"/>
  <c r="E85" i="2"/>
  <c r="N84" i="2"/>
  <c r="K84" i="2"/>
  <c r="E84" i="2"/>
  <c r="V83" i="2"/>
  <c r="E83" i="2"/>
  <c r="E82" i="2"/>
  <c r="W82" i="2" s="1"/>
  <c r="V81" i="2"/>
  <c r="E81" i="2"/>
  <c r="L80" i="2"/>
  <c r="E80" i="2"/>
  <c r="W80" i="2" s="1"/>
  <c r="V79" i="2"/>
  <c r="E79" i="2"/>
  <c r="V78" i="2"/>
  <c r="E78" i="2"/>
  <c r="F77" i="2"/>
  <c r="V77" i="2" s="1"/>
  <c r="E77" i="2"/>
  <c r="V76" i="2"/>
  <c r="E76" i="2"/>
  <c r="V75" i="2"/>
  <c r="E75" i="2"/>
  <c r="V74" i="2"/>
  <c r="E74" i="2"/>
  <c r="V73" i="2"/>
  <c r="E73" i="2"/>
  <c r="W73" i="2" s="1"/>
  <c r="V72" i="2"/>
  <c r="E72" i="2"/>
  <c r="W72" i="2" s="1"/>
  <c r="F71" i="2"/>
  <c r="V71" i="2" s="1"/>
  <c r="E71" i="2"/>
  <c r="V70" i="2"/>
  <c r="E70" i="2"/>
  <c r="W70" i="2" s="1"/>
  <c r="V69" i="2"/>
  <c r="E69" i="2"/>
  <c r="W69" i="2" s="1"/>
  <c r="V68" i="2"/>
  <c r="E68" i="2"/>
  <c r="W68" i="2" s="1"/>
  <c r="V67" i="2"/>
  <c r="E67" i="2"/>
  <c r="W67" i="2" s="1"/>
  <c r="V66" i="2"/>
  <c r="E66" i="2"/>
  <c r="W66" i="2" s="1"/>
  <c r="V65" i="2"/>
  <c r="E65" i="2"/>
  <c r="W65" i="2" s="1"/>
  <c r="V64" i="2"/>
  <c r="E64" i="2"/>
  <c r="W64" i="2" s="1"/>
  <c r="V63" i="2"/>
  <c r="E63" i="2"/>
  <c r="W63" i="2" s="1"/>
  <c r="V62" i="2"/>
  <c r="E62" i="2"/>
  <c r="W62" i="2" s="1"/>
  <c r="V61" i="2"/>
  <c r="E61" i="2"/>
  <c r="W61" i="2" s="1"/>
  <c r="V60" i="2"/>
  <c r="E60" i="2"/>
  <c r="W60" i="2" s="1"/>
  <c r="V59" i="2"/>
  <c r="E59" i="2"/>
  <c r="W59" i="2" s="1"/>
  <c r="V58" i="2"/>
  <c r="E58" i="2"/>
  <c r="W58" i="2" s="1"/>
  <c r="F57" i="2"/>
  <c r="E57" i="2"/>
  <c r="K56" i="2"/>
  <c r="E56" i="2"/>
  <c r="W56" i="2" s="1"/>
  <c r="I55" i="2"/>
  <c r="E55" i="2"/>
  <c r="W55" i="2" s="1"/>
  <c r="F54" i="2"/>
  <c r="V54" i="2" s="1"/>
  <c r="E54" i="2"/>
  <c r="V53" i="2"/>
  <c r="E53" i="2"/>
  <c r="V52" i="2"/>
  <c r="E52" i="2"/>
  <c r="V51" i="2"/>
  <c r="E51" i="2"/>
  <c r="V50" i="2"/>
  <c r="E50" i="2"/>
  <c r="V49" i="2"/>
  <c r="E49" i="2"/>
  <c r="K48" i="2"/>
  <c r="E48" i="2"/>
  <c r="W48" i="2" s="1"/>
  <c r="E47" i="2"/>
  <c r="W47" i="2" s="1"/>
  <c r="V46" i="2"/>
  <c r="E46" i="2"/>
  <c r="E45" i="2"/>
  <c r="T44" i="2"/>
  <c r="R44" i="2"/>
  <c r="Q44" i="2"/>
  <c r="N44" i="2"/>
  <c r="L44" i="2"/>
  <c r="K44" i="2"/>
  <c r="H44" i="2"/>
  <c r="G44" i="2"/>
  <c r="F44" i="2"/>
  <c r="D44" i="2"/>
  <c r="E44" i="2" s="1"/>
  <c r="V43" i="2"/>
  <c r="E43" i="2"/>
  <c r="V42" i="2"/>
  <c r="E42" i="2"/>
  <c r="V41" i="2"/>
  <c r="E41" i="2"/>
  <c r="V40" i="2"/>
  <c r="E40" i="2"/>
  <c r="V39" i="2"/>
  <c r="E39" i="2"/>
  <c r="J38" i="2"/>
  <c r="H38" i="2"/>
  <c r="E38" i="2"/>
  <c r="V37" i="2"/>
  <c r="E37" i="2"/>
  <c r="I36" i="2"/>
  <c r="V36" i="2" s="1"/>
  <c r="E36" i="2"/>
  <c r="E35" i="2"/>
  <c r="W35" i="2" s="1"/>
  <c r="V34" i="2"/>
  <c r="E34" i="2"/>
  <c r="V33" i="2"/>
  <c r="E33" i="2"/>
  <c r="V32" i="2"/>
  <c r="E32" i="2"/>
  <c r="V31" i="2"/>
  <c r="E31" i="2"/>
  <c r="V30" i="2"/>
  <c r="E30" i="2"/>
  <c r="V29" i="2"/>
  <c r="E29" i="2"/>
  <c r="V28" i="2"/>
  <c r="E28" i="2"/>
  <c r="V27" i="2"/>
  <c r="E27" i="2"/>
  <c r="V26" i="2"/>
  <c r="E26" i="2"/>
  <c r="J25" i="2"/>
  <c r="E25" i="2"/>
  <c r="V24" i="2"/>
  <c r="E24" i="2"/>
  <c r="V23" i="2"/>
  <c r="E23" i="2"/>
  <c r="V22" i="2"/>
  <c r="E22" i="2"/>
  <c r="V21" i="2"/>
  <c r="E21" i="2"/>
  <c r="V20" i="2"/>
  <c r="E20" i="2"/>
  <c r="V19" i="2"/>
  <c r="E19" i="2"/>
  <c r="K18" i="2"/>
  <c r="F18" i="2"/>
  <c r="E18" i="2"/>
  <c r="V17" i="2"/>
  <c r="E17" i="2"/>
  <c r="V16" i="2"/>
  <c r="E16" i="2"/>
  <c r="W16" i="2" s="1"/>
  <c r="V15" i="2"/>
  <c r="E15" i="2"/>
  <c r="W15" i="2" s="1"/>
  <c r="V14" i="2"/>
  <c r="E14" i="2"/>
  <c r="W14" i="2" s="1"/>
  <c r="V13" i="2"/>
  <c r="E13" i="2"/>
  <c r="W13" i="2" s="1"/>
  <c r="V12" i="2"/>
  <c r="E12" i="2"/>
  <c r="W12" i="2" s="1"/>
  <c r="V11" i="2"/>
  <c r="E11" i="2"/>
  <c r="W11" i="2" s="1"/>
  <c r="V10" i="2"/>
  <c r="E10" i="2"/>
  <c r="W10" i="2" s="1"/>
  <c r="V9" i="2"/>
  <c r="E9" i="2"/>
  <c r="W9" i="2" s="1"/>
  <c r="V8" i="2"/>
  <c r="E8" i="2"/>
  <c r="W8" i="2" s="1"/>
  <c r="V7" i="2"/>
  <c r="E7" i="2"/>
  <c r="W7" i="2" s="1"/>
  <c r="V6" i="2"/>
  <c r="E6" i="2"/>
  <c r="W6" i="2" s="1"/>
  <c r="V5" i="2"/>
  <c r="E5" i="2"/>
  <c r="W5" i="2" s="1"/>
  <c r="V4" i="2"/>
  <c r="E4" i="2"/>
  <c r="W4" i="2" s="1"/>
  <c r="K3" i="2"/>
  <c r="G3" i="2"/>
  <c r="E3" i="2"/>
  <c r="W37" i="2" l="1"/>
  <c r="W172" i="2"/>
  <c r="W173" i="2"/>
  <c r="W174" i="2"/>
  <c r="W175" i="2"/>
  <c r="W176" i="2"/>
  <c r="W177" i="2"/>
  <c r="W178" i="2"/>
  <c r="W230" i="2"/>
  <c r="W231" i="2"/>
  <c r="W337" i="2"/>
  <c r="W338" i="2"/>
  <c r="W339" i="2"/>
  <c r="W340" i="2"/>
  <c r="W341" i="2"/>
  <c r="W342" i="2"/>
  <c r="W351" i="2"/>
  <c r="W352" i="2"/>
  <c r="W353" i="2"/>
  <c r="W354" i="2"/>
  <c r="W355" i="2"/>
  <c r="W356" i="2"/>
  <c r="W357" i="2"/>
  <c r="W360" i="2"/>
  <c r="W361" i="2"/>
  <c r="W362" i="2"/>
  <c r="W363" i="2"/>
  <c r="W364" i="2"/>
  <c r="W365" i="2"/>
  <c r="W479" i="2"/>
  <c r="W519" i="2"/>
  <c r="W544" i="2"/>
  <c r="W546" i="2"/>
  <c r="W547" i="2"/>
  <c r="W548" i="2"/>
  <c r="W550" i="2"/>
  <c r="W551" i="2"/>
  <c r="W130" i="2"/>
  <c r="W317" i="2"/>
  <c r="V317" i="2"/>
  <c r="W318" i="2"/>
  <c r="W430" i="2"/>
  <c r="W433" i="2"/>
  <c r="W17" i="2"/>
  <c r="W49" i="2"/>
  <c r="W50" i="2"/>
  <c r="W51" i="2"/>
  <c r="W52" i="2"/>
  <c r="W53" i="2"/>
  <c r="W54" i="2"/>
  <c r="W131" i="2"/>
  <c r="W132" i="2"/>
  <c r="W133" i="2"/>
  <c r="W134" i="2"/>
  <c r="W135" i="2"/>
  <c r="W136" i="2"/>
  <c r="W137" i="2"/>
  <c r="W138" i="2"/>
  <c r="W319" i="2"/>
  <c r="W320" i="2"/>
  <c r="W321" i="2"/>
  <c r="W426" i="2"/>
  <c r="W486" i="2"/>
  <c r="W487" i="2"/>
  <c r="W488" i="2"/>
  <c r="W489" i="2"/>
  <c r="W74" i="2"/>
  <c r="W75" i="2"/>
  <c r="W76" i="2"/>
  <c r="W77" i="2"/>
  <c r="W83" i="2"/>
  <c r="W179" i="2"/>
  <c r="W180" i="2"/>
  <c r="W181" i="2"/>
  <c r="W182" i="2"/>
  <c r="W183" i="2"/>
  <c r="W184" i="2"/>
  <c r="W185" i="2"/>
  <c r="W232" i="2"/>
  <c r="W233" i="2"/>
  <c r="W234" i="2"/>
  <c r="W250" i="2"/>
  <c r="W251" i="2"/>
  <c r="W252" i="2"/>
  <c r="W253" i="2"/>
  <c r="W254" i="2"/>
  <c r="W334" i="2"/>
  <c r="W386" i="2"/>
  <c r="W387" i="2"/>
  <c r="W388" i="2"/>
  <c r="V535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6" i="2"/>
  <c r="V38" i="2"/>
  <c r="W39" i="2"/>
  <c r="W40" i="2"/>
  <c r="W41" i="2"/>
  <c r="W42" i="2"/>
  <c r="W43" i="2"/>
  <c r="V44" i="2"/>
  <c r="W44" i="2" s="1"/>
  <c r="W46" i="2"/>
  <c r="W57" i="2"/>
  <c r="W78" i="2"/>
  <c r="W79" i="2"/>
  <c r="W81" i="2"/>
  <c r="W85" i="2"/>
  <c r="W86" i="2"/>
  <c r="W87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4" i="2"/>
  <c r="W115" i="2"/>
  <c r="W116" i="2"/>
  <c r="W118" i="2"/>
  <c r="W119" i="2"/>
  <c r="W120" i="2"/>
  <c r="W121" i="2"/>
  <c r="W140" i="2"/>
  <c r="W322" i="2"/>
  <c r="W323" i="2"/>
  <c r="W324" i="2"/>
  <c r="W325" i="2"/>
  <c r="W326" i="2"/>
  <c r="W327" i="2"/>
  <c r="W328" i="2"/>
  <c r="W329" i="2"/>
  <c r="W330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90" i="2"/>
  <c r="W391" i="2"/>
  <c r="W392" i="2"/>
  <c r="W393" i="2"/>
  <c r="W394" i="2"/>
  <c r="W395" i="2"/>
  <c r="W396" i="2"/>
  <c r="W397" i="2"/>
  <c r="W398" i="2"/>
  <c r="W399" i="2"/>
  <c r="V419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V458" i="2"/>
  <c r="W460" i="2"/>
  <c r="W461" i="2"/>
  <c r="W462" i="2"/>
  <c r="W463" i="2"/>
  <c r="W464" i="2"/>
  <c r="W466" i="2"/>
  <c r="V480" i="2"/>
  <c r="W481" i="2"/>
  <c r="V483" i="2"/>
  <c r="W484" i="2"/>
  <c r="W549" i="2"/>
  <c r="W153" i="2"/>
  <c r="W154" i="2"/>
  <c r="W156" i="2"/>
  <c r="W157" i="2"/>
  <c r="W158" i="2"/>
  <c r="W159" i="2"/>
  <c r="W160" i="2"/>
  <c r="W187" i="2"/>
  <c r="V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73" i="2"/>
  <c r="W274" i="2"/>
  <c r="W275" i="2"/>
  <c r="W276" i="2"/>
  <c r="W277" i="2"/>
  <c r="W278" i="2"/>
  <c r="W279" i="2"/>
  <c r="W280" i="2"/>
  <c r="W281" i="2"/>
  <c r="W282" i="2"/>
  <c r="W283" i="2"/>
  <c r="W294" i="2"/>
  <c r="W295" i="2"/>
  <c r="W296" i="2"/>
  <c r="W297" i="2"/>
  <c r="W343" i="2"/>
  <c r="W344" i="2"/>
  <c r="W345" i="2"/>
  <c r="W346" i="2"/>
  <c r="W347" i="2"/>
  <c r="W348" i="2"/>
  <c r="W349" i="2"/>
  <c r="W350" i="2"/>
  <c r="W431" i="2"/>
  <c r="W483" i="2"/>
  <c r="W514" i="2"/>
  <c r="W520" i="2"/>
  <c r="W521" i="2"/>
  <c r="W522" i="2"/>
  <c r="W523" i="2"/>
  <c r="W528" i="2"/>
  <c r="W529" i="2"/>
  <c r="W530" i="2"/>
  <c r="W531" i="2"/>
  <c r="W532" i="2"/>
  <c r="W533" i="2"/>
  <c r="W534" i="2"/>
  <c r="V543" i="2"/>
  <c r="W543" i="2" s="1"/>
  <c r="W545" i="2"/>
  <c r="W552" i="2"/>
  <c r="W18" i="2"/>
  <c r="W190" i="2"/>
  <c r="W202" i="2"/>
  <c r="W211" i="2"/>
  <c r="W3" i="2"/>
  <c r="W38" i="2"/>
  <c r="W71" i="2"/>
  <c r="W84" i="2"/>
  <c r="W113" i="2"/>
  <c r="W117" i="2"/>
  <c r="W122" i="2"/>
  <c r="W141" i="2"/>
  <c r="W150" i="2"/>
  <c r="W331" i="2"/>
  <c r="W332" i="2"/>
  <c r="W419" i="2"/>
  <c r="W458" i="2"/>
  <c r="W465" i="2"/>
  <c r="W469" i="2"/>
  <c r="W480" i="2"/>
  <c r="W485" i="2"/>
  <c r="W524" i="2"/>
  <c r="W535" i="2"/>
  <c r="AK772" i="1" l="1"/>
  <c r="S772" i="1"/>
  <c r="AL772" i="1" s="1"/>
  <c r="AK771" i="1"/>
  <c r="S771" i="1"/>
  <c r="AL771" i="1" s="1"/>
  <c r="AK770" i="1"/>
  <c r="S770" i="1"/>
  <c r="AL770" i="1" s="1"/>
  <c r="AK769" i="1"/>
  <c r="S769" i="1"/>
  <c r="AL769" i="1" s="1"/>
  <c r="AK768" i="1"/>
  <c r="S768" i="1"/>
  <c r="AL768" i="1" s="1"/>
  <c r="AK767" i="1"/>
  <c r="S767" i="1"/>
  <c r="AL767" i="1" s="1"/>
  <c r="AK766" i="1"/>
  <c r="S766" i="1"/>
  <c r="AL766" i="1" s="1"/>
  <c r="AK765" i="1"/>
  <c r="S765" i="1"/>
  <c r="AL765" i="1" s="1"/>
  <c r="AK764" i="1"/>
  <c r="S764" i="1"/>
  <c r="AL764" i="1" s="1"/>
  <c r="AK763" i="1"/>
  <c r="S763" i="1"/>
  <c r="AL763" i="1" s="1"/>
  <c r="AK762" i="1"/>
  <c r="S762" i="1"/>
  <c r="AL762" i="1" s="1"/>
  <c r="W760" i="1"/>
  <c r="AK760" i="1" s="1"/>
  <c r="S760" i="1"/>
  <c r="AL760" i="1" s="1"/>
  <c r="R760" i="1"/>
  <c r="S758" i="1"/>
  <c r="AL758" i="1" s="1"/>
  <c r="AK756" i="1"/>
  <c r="S756" i="1"/>
  <c r="AL756" i="1" s="1"/>
  <c r="AK754" i="1"/>
  <c r="AI754" i="1"/>
  <c r="S754" i="1"/>
  <c r="AL754" i="1" s="1"/>
  <c r="AK753" i="1"/>
  <c r="S753" i="1"/>
  <c r="AL753" i="1" s="1"/>
  <c r="AK752" i="1"/>
  <c r="S752" i="1"/>
  <c r="AL752" i="1" s="1"/>
  <c r="AK750" i="1"/>
  <c r="S750" i="1"/>
  <c r="AL750" i="1" s="1"/>
  <c r="AK748" i="1"/>
  <c r="S748" i="1"/>
  <c r="AL748" i="1" s="1"/>
  <c r="AK746" i="1"/>
  <c r="S746" i="1"/>
  <c r="AL746" i="1" s="1"/>
  <c r="AK744" i="1"/>
  <c r="S744" i="1"/>
  <c r="AL744" i="1" s="1"/>
  <c r="AK743" i="1"/>
  <c r="S743" i="1"/>
  <c r="AL743" i="1" s="1"/>
  <c r="AK742" i="1"/>
  <c r="S742" i="1"/>
  <c r="AL742" i="1" s="1"/>
  <c r="AK741" i="1"/>
  <c r="S741" i="1"/>
  <c r="AL741" i="1" s="1"/>
  <c r="Z740" i="1"/>
  <c r="AK740" i="1" s="1"/>
  <c r="S740" i="1"/>
  <c r="AL740" i="1" s="1"/>
  <c r="AK739" i="1"/>
  <c r="S739" i="1"/>
  <c r="AL739" i="1" s="1"/>
  <c r="AK738" i="1"/>
  <c r="S738" i="1"/>
  <c r="AL738" i="1" s="1"/>
  <c r="AK737" i="1"/>
  <c r="S737" i="1"/>
  <c r="AL737" i="1" s="1"/>
  <c r="AK736" i="1"/>
  <c r="S736" i="1"/>
  <c r="AL736" i="1" s="1"/>
  <c r="AK735" i="1"/>
  <c r="S735" i="1"/>
  <c r="AL735" i="1" s="1"/>
  <c r="AK734" i="1"/>
  <c r="S734" i="1"/>
  <c r="AL734" i="1" s="1"/>
  <c r="AK733" i="1"/>
  <c r="S733" i="1"/>
  <c r="AL733" i="1" s="1"/>
  <c r="AK731" i="1"/>
  <c r="S731" i="1"/>
  <c r="AL731" i="1" s="1"/>
  <c r="AK727" i="1"/>
  <c r="Y727" i="1"/>
  <c r="S727" i="1"/>
  <c r="AL727" i="1" s="1"/>
  <c r="AK726" i="1"/>
  <c r="S726" i="1"/>
  <c r="AL726" i="1" s="1"/>
  <c r="AK725" i="1"/>
  <c r="S725" i="1"/>
  <c r="AL725" i="1" s="1"/>
  <c r="AK724" i="1"/>
  <c r="S724" i="1"/>
  <c r="AL724" i="1" s="1"/>
  <c r="AK723" i="1"/>
  <c r="S723" i="1"/>
  <c r="AL723" i="1" s="1"/>
  <c r="Y722" i="1"/>
  <c r="W722" i="1"/>
  <c r="V722" i="1"/>
  <c r="U722" i="1"/>
  <c r="S722" i="1"/>
  <c r="AL722" i="1" s="1"/>
  <c r="R722" i="1"/>
  <c r="S720" i="1"/>
  <c r="AL720" i="1" s="1"/>
  <c r="AK719" i="1"/>
  <c r="S719" i="1"/>
  <c r="AL719" i="1" s="1"/>
  <c r="AK718" i="1"/>
  <c r="S718" i="1"/>
  <c r="AL718" i="1" s="1"/>
  <c r="AK717" i="1"/>
  <c r="S717" i="1"/>
  <c r="AL717" i="1" s="1"/>
  <c r="AK716" i="1"/>
  <c r="S716" i="1"/>
  <c r="AL716" i="1" s="1"/>
  <c r="AK715" i="1"/>
  <c r="S715" i="1"/>
  <c r="AL715" i="1" s="1"/>
  <c r="AK714" i="1"/>
  <c r="S714" i="1"/>
  <c r="AL714" i="1" s="1"/>
  <c r="AK713" i="1"/>
  <c r="S713" i="1"/>
  <c r="AL713" i="1" s="1"/>
  <c r="AK712" i="1"/>
  <c r="S712" i="1"/>
  <c r="AL712" i="1" s="1"/>
  <c r="AK711" i="1"/>
  <c r="S711" i="1"/>
  <c r="AL711" i="1" s="1"/>
  <c r="AK710" i="1"/>
  <c r="S710" i="1"/>
  <c r="AL710" i="1" s="1"/>
  <c r="AK709" i="1"/>
  <c r="S709" i="1"/>
  <c r="AL709" i="1" s="1"/>
  <c r="AK708" i="1"/>
  <c r="S708" i="1"/>
  <c r="AL708" i="1" s="1"/>
  <c r="AK707" i="1"/>
  <c r="S707" i="1"/>
  <c r="AL707" i="1" s="1"/>
  <c r="AK706" i="1"/>
  <c r="S706" i="1"/>
  <c r="AL706" i="1" s="1"/>
  <c r="AK705" i="1"/>
  <c r="S705" i="1"/>
  <c r="AL705" i="1" s="1"/>
  <c r="AK704" i="1"/>
  <c r="S704" i="1"/>
  <c r="AL704" i="1" s="1"/>
  <c r="AK703" i="1"/>
  <c r="S703" i="1"/>
  <c r="AL703" i="1" s="1"/>
  <c r="AK701" i="1"/>
  <c r="S701" i="1"/>
  <c r="AL701" i="1" s="1"/>
  <c r="AK700" i="1"/>
  <c r="S700" i="1"/>
  <c r="AL700" i="1" s="1"/>
  <c r="AK699" i="1"/>
  <c r="S699" i="1"/>
  <c r="AL699" i="1" s="1"/>
  <c r="AK698" i="1"/>
  <c r="S698" i="1"/>
  <c r="AL698" i="1" s="1"/>
  <c r="AK696" i="1"/>
  <c r="S696" i="1"/>
  <c r="AL696" i="1" s="1"/>
  <c r="AK695" i="1"/>
  <c r="S695" i="1"/>
  <c r="AL695" i="1" s="1"/>
  <c r="AK694" i="1"/>
  <c r="S694" i="1"/>
  <c r="AL694" i="1" s="1"/>
  <c r="AK692" i="1"/>
  <c r="S692" i="1"/>
  <c r="AL692" i="1" s="1"/>
  <c r="AK691" i="1"/>
  <c r="S691" i="1"/>
  <c r="AL691" i="1" s="1"/>
  <c r="AK690" i="1"/>
  <c r="S690" i="1"/>
  <c r="AL690" i="1" s="1"/>
  <c r="T689" i="1"/>
  <c r="AK689" i="1" s="1"/>
  <c r="S689" i="1"/>
  <c r="AL689" i="1" s="1"/>
  <c r="AK688" i="1"/>
  <c r="S688" i="1"/>
  <c r="AL688" i="1" s="1"/>
  <c r="AK686" i="1"/>
  <c r="S686" i="1"/>
  <c r="AL686" i="1" s="1"/>
  <c r="S685" i="1"/>
  <c r="AL685" i="1" s="1"/>
  <c r="AK684" i="1"/>
  <c r="S684" i="1"/>
  <c r="AL684" i="1" s="1"/>
  <c r="AK683" i="1"/>
  <c r="S683" i="1"/>
  <c r="AL683" i="1" s="1"/>
  <c r="AK682" i="1"/>
  <c r="S682" i="1"/>
  <c r="AL682" i="1" s="1"/>
  <c r="AK681" i="1"/>
  <c r="S681" i="1"/>
  <c r="AL681" i="1" s="1"/>
  <c r="AK680" i="1"/>
  <c r="S680" i="1"/>
  <c r="AL680" i="1" s="1"/>
  <c r="AK679" i="1"/>
  <c r="S679" i="1"/>
  <c r="AL679" i="1" s="1"/>
  <c r="S678" i="1"/>
  <c r="AL678" i="1" s="1"/>
  <c r="AK677" i="1"/>
  <c r="S677" i="1"/>
  <c r="AL677" i="1" s="1"/>
  <c r="AK676" i="1"/>
  <c r="S676" i="1"/>
  <c r="AL676" i="1" s="1"/>
  <c r="AK675" i="1"/>
  <c r="S675" i="1"/>
  <c r="AL675" i="1" s="1"/>
  <c r="S674" i="1"/>
  <c r="AK672" i="1"/>
  <c r="S672" i="1"/>
  <c r="AL672" i="1" s="1"/>
  <c r="AK670" i="1"/>
  <c r="S670" i="1"/>
  <c r="AL670" i="1" s="1"/>
  <c r="S669" i="1"/>
  <c r="AL669" i="1" s="1"/>
  <c r="S668" i="1"/>
  <c r="AK667" i="1"/>
  <c r="S667" i="1"/>
  <c r="AL667" i="1" s="1"/>
  <c r="AK666" i="1"/>
  <c r="S666" i="1"/>
  <c r="AL666" i="1" s="1"/>
  <c r="R666" i="1"/>
  <c r="AK665" i="1"/>
  <c r="S665" i="1"/>
  <c r="AL665" i="1" s="1"/>
  <c r="AK663" i="1"/>
  <c r="S663" i="1"/>
  <c r="AL663" i="1" s="1"/>
  <c r="AK662" i="1"/>
  <c r="S662" i="1"/>
  <c r="AL662" i="1" s="1"/>
  <c r="AK661" i="1"/>
  <c r="S661" i="1"/>
  <c r="AL661" i="1" s="1"/>
  <c r="S659" i="1"/>
  <c r="AL659" i="1" s="1"/>
  <c r="AK658" i="1"/>
  <c r="S658" i="1"/>
  <c r="AL658" i="1" s="1"/>
  <c r="AK657" i="1"/>
  <c r="S657" i="1"/>
  <c r="AL657" i="1" s="1"/>
  <c r="T656" i="1"/>
  <c r="S656" i="1"/>
  <c r="R656" i="1"/>
  <c r="AK654" i="1"/>
  <c r="AI654" i="1"/>
  <c r="S654" i="1"/>
  <c r="AL654" i="1" s="1"/>
  <c r="AK653" i="1"/>
  <c r="S653" i="1"/>
  <c r="AL653" i="1" s="1"/>
  <c r="T652" i="1"/>
  <c r="AK652" i="1" s="1"/>
  <c r="AL652" i="1" s="1"/>
  <c r="S652" i="1"/>
  <c r="S651" i="1"/>
  <c r="R651" i="1"/>
  <c r="AK650" i="1"/>
  <c r="S650" i="1"/>
  <c r="AK646" i="1"/>
  <c r="S646" i="1"/>
  <c r="AL646" i="1" s="1"/>
  <c r="AK645" i="1"/>
  <c r="S645" i="1"/>
  <c r="AL645" i="1" s="1"/>
  <c r="AK644" i="1"/>
  <c r="S644" i="1"/>
  <c r="AL644" i="1" s="1"/>
  <c r="AK643" i="1"/>
  <c r="S643" i="1"/>
  <c r="AL643" i="1" s="1"/>
  <c r="T642" i="1"/>
  <c r="R642" i="1"/>
  <c r="S642" i="1" s="1"/>
  <c r="AL642" i="1" s="1"/>
  <c r="AK641" i="1"/>
  <c r="S641" i="1"/>
  <c r="AL641" i="1" s="1"/>
  <c r="S639" i="1"/>
  <c r="AL639" i="1" s="1"/>
  <c r="R639" i="1"/>
  <c r="S637" i="1"/>
  <c r="AL637" i="1" s="1"/>
  <c r="S636" i="1"/>
  <c r="AL636" i="1" s="1"/>
  <c r="S635" i="1"/>
  <c r="AL635" i="1" s="1"/>
  <c r="S634" i="1"/>
  <c r="AL634" i="1" s="1"/>
  <c r="S633" i="1"/>
  <c r="AK632" i="1"/>
  <c r="S632" i="1"/>
  <c r="AL632" i="1" s="1"/>
  <c r="AK631" i="1"/>
  <c r="S631" i="1"/>
  <c r="AL631" i="1" s="1"/>
  <c r="AK630" i="1"/>
  <c r="S630" i="1"/>
  <c r="AL630" i="1" s="1"/>
  <c r="AK629" i="1"/>
  <c r="S629" i="1"/>
  <c r="AL629" i="1" s="1"/>
  <c r="AK628" i="1"/>
  <c r="S628" i="1"/>
  <c r="AL628" i="1" s="1"/>
  <c r="AK627" i="1"/>
  <c r="S627" i="1"/>
  <c r="AL627" i="1" s="1"/>
  <c r="AK626" i="1"/>
  <c r="S626" i="1"/>
  <c r="AL626" i="1" s="1"/>
  <c r="AK625" i="1"/>
  <c r="S625" i="1"/>
  <c r="AL625" i="1" s="1"/>
  <c r="AK620" i="1"/>
  <c r="S620" i="1"/>
  <c r="AL620" i="1" s="1"/>
  <c r="AK619" i="1"/>
  <c r="S619" i="1"/>
  <c r="AL619" i="1" s="1"/>
  <c r="AK618" i="1"/>
  <c r="S618" i="1"/>
  <c r="AL618" i="1" s="1"/>
  <c r="AK617" i="1"/>
  <c r="S617" i="1"/>
  <c r="AL617" i="1" s="1"/>
  <c r="AK616" i="1"/>
  <c r="S616" i="1"/>
  <c r="AL616" i="1" s="1"/>
  <c r="AK615" i="1"/>
  <c r="S615" i="1"/>
  <c r="AL615" i="1" s="1"/>
  <c r="AK614" i="1"/>
  <c r="S614" i="1"/>
  <c r="AL614" i="1" s="1"/>
  <c r="AK613" i="1"/>
  <c r="S613" i="1"/>
  <c r="AL613" i="1" s="1"/>
  <c r="AK612" i="1"/>
  <c r="S612" i="1"/>
  <c r="AL612" i="1" s="1"/>
  <c r="AK611" i="1"/>
  <c r="S611" i="1"/>
  <c r="AL611" i="1" s="1"/>
  <c r="AK610" i="1"/>
  <c r="S610" i="1"/>
  <c r="AL610" i="1" s="1"/>
  <c r="AK609" i="1"/>
  <c r="S609" i="1"/>
  <c r="AL609" i="1" s="1"/>
  <c r="AK608" i="1"/>
  <c r="S608" i="1"/>
  <c r="AL608" i="1" s="1"/>
  <c r="AK607" i="1"/>
  <c r="S607" i="1"/>
  <c r="AL607" i="1" s="1"/>
  <c r="AK606" i="1"/>
  <c r="S606" i="1"/>
  <c r="AL606" i="1" s="1"/>
  <c r="AK605" i="1"/>
  <c r="S605" i="1"/>
  <c r="AL605" i="1" s="1"/>
  <c r="AK604" i="1"/>
  <c r="S604" i="1"/>
  <c r="AL604" i="1" s="1"/>
  <c r="AK603" i="1"/>
  <c r="S603" i="1"/>
  <c r="AL603" i="1" s="1"/>
  <c r="AK602" i="1"/>
  <c r="S602" i="1"/>
  <c r="AL602" i="1" s="1"/>
  <c r="AK601" i="1"/>
  <c r="S601" i="1"/>
  <c r="AL601" i="1" s="1"/>
  <c r="AK600" i="1"/>
  <c r="S600" i="1"/>
  <c r="AL600" i="1" s="1"/>
  <c r="AK599" i="1"/>
  <c r="S599" i="1"/>
  <c r="AL599" i="1" s="1"/>
  <c r="S598" i="1"/>
  <c r="AL598" i="1" s="1"/>
  <c r="S597" i="1"/>
  <c r="AL597" i="1" s="1"/>
  <c r="S596" i="1"/>
  <c r="AL596" i="1" s="1"/>
  <c r="S595" i="1"/>
  <c r="AL595" i="1" s="1"/>
  <c r="AL594" i="1"/>
  <c r="S593" i="1"/>
  <c r="AL593" i="1" s="1"/>
  <c r="S592" i="1"/>
  <c r="AL592" i="1" s="1"/>
  <c r="AK591" i="1"/>
  <c r="S591" i="1"/>
  <c r="AL591" i="1" s="1"/>
  <c r="AK590" i="1"/>
  <c r="S590" i="1"/>
  <c r="AL590" i="1" s="1"/>
  <c r="S589" i="1"/>
  <c r="AL589" i="1" s="1"/>
  <c r="AK588" i="1"/>
  <c r="S588" i="1"/>
  <c r="AL588" i="1" s="1"/>
  <c r="AK587" i="1"/>
  <c r="S587" i="1"/>
  <c r="AL587" i="1" s="1"/>
  <c r="AK586" i="1"/>
  <c r="S586" i="1"/>
  <c r="AL586" i="1" s="1"/>
  <c r="AK585" i="1"/>
  <c r="S585" i="1"/>
  <c r="AL585" i="1" s="1"/>
  <c r="AK584" i="1"/>
  <c r="S584" i="1"/>
  <c r="AL584" i="1" s="1"/>
  <c r="AK583" i="1"/>
  <c r="S583" i="1"/>
  <c r="AL583" i="1" s="1"/>
  <c r="S582" i="1"/>
  <c r="AL582" i="1" s="1"/>
  <c r="AK581" i="1"/>
  <c r="S581" i="1"/>
  <c r="AL581" i="1" s="1"/>
  <c r="AL580" i="1"/>
  <c r="S580" i="1"/>
  <c r="AK579" i="1"/>
  <c r="S579" i="1"/>
  <c r="AL579" i="1" s="1"/>
  <c r="R579" i="1"/>
  <c r="AK578" i="1"/>
  <c r="S578" i="1"/>
  <c r="AL578" i="1" s="1"/>
  <c r="AK577" i="1"/>
  <c r="S577" i="1"/>
  <c r="AL577" i="1" s="1"/>
  <c r="AK576" i="1"/>
  <c r="S576" i="1"/>
  <c r="AL576" i="1" s="1"/>
  <c r="AK575" i="1"/>
  <c r="S575" i="1"/>
  <c r="AL575" i="1" s="1"/>
  <c r="AK574" i="1"/>
  <c r="S574" i="1"/>
  <c r="AL574" i="1" s="1"/>
  <c r="AK573" i="1"/>
  <c r="S573" i="1"/>
  <c r="AL573" i="1" s="1"/>
  <c r="AK572" i="1"/>
  <c r="S572" i="1"/>
  <c r="AL572" i="1" s="1"/>
  <c r="AK571" i="1"/>
  <c r="S571" i="1"/>
  <c r="AL571" i="1" s="1"/>
  <c r="AK570" i="1"/>
  <c r="S570" i="1"/>
  <c r="AL570" i="1" s="1"/>
  <c r="AK569" i="1"/>
  <c r="S569" i="1"/>
  <c r="AL569" i="1" s="1"/>
  <c r="AK568" i="1"/>
  <c r="S568" i="1"/>
  <c r="AL568" i="1" s="1"/>
  <c r="AK567" i="1"/>
  <c r="S567" i="1"/>
  <c r="AL567" i="1" s="1"/>
  <c r="AK566" i="1"/>
  <c r="S566" i="1"/>
  <c r="AL566" i="1" s="1"/>
  <c r="AK565" i="1"/>
  <c r="S565" i="1"/>
  <c r="AL565" i="1" s="1"/>
  <c r="AK564" i="1"/>
  <c r="S564" i="1"/>
  <c r="AL564" i="1" s="1"/>
  <c r="AK563" i="1"/>
  <c r="S563" i="1"/>
  <c r="AL563" i="1" s="1"/>
  <c r="AK562" i="1"/>
  <c r="S562" i="1"/>
  <c r="AL562" i="1" s="1"/>
  <c r="AK561" i="1"/>
  <c r="S561" i="1"/>
  <c r="AL561" i="1" s="1"/>
  <c r="AK560" i="1"/>
  <c r="S560" i="1"/>
  <c r="AL560" i="1" s="1"/>
  <c r="AK559" i="1"/>
  <c r="S559" i="1"/>
  <c r="AL559" i="1" s="1"/>
  <c r="AK558" i="1"/>
  <c r="S558" i="1"/>
  <c r="AL558" i="1" s="1"/>
  <c r="AK557" i="1"/>
  <c r="S557" i="1"/>
  <c r="AL557" i="1" s="1"/>
  <c r="AK556" i="1"/>
  <c r="S556" i="1"/>
  <c r="AL556" i="1" s="1"/>
  <c r="AK555" i="1"/>
  <c r="S555" i="1"/>
  <c r="AL555" i="1" s="1"/>
  <c r="AK554" i="1"/>
  <c r="S554" i="1"/>
  <c r="AL554" i="1" s="1"/>
  <c r="R554" i="1"/>
  <c r="AK553" i="1"/>
  <c r="S553" i="1"/>
  <c r="AL553" i="1" s="1"/>
  <c r="AK552" i="1"/>
  <c r="S552" i="1"/>
  <c r="AL552" i="1" s="1"/>
  <c r="AK551" i="1"/>
  <c r="S551" i="1"/>
  <c r="AL551" i="1" s="1"/>
  <c r="AK550" i="1"/>
  <c r="S550" i="1"/>
  <c r="AL550" i="1" s="1"/>
  <c r="AK549" i="1"/>
  <c r="S549" i="1"/>
  <c r="AL549" i="1" s="1"/>
  <c r="AK548" i="1"/>
  <c r="S548" i="1"/>
  <c r="AL548" i="1" s="1"/>
  <c r="AK547" i="1"/>
  <c r="S547" i="1"/>
  <c r="AL547" i="1" s="1"/>
  <c r="AK546" i="1"/>
  <c r="S546" i="1"/>
  <c r="AL546" i="1" s="1"/>
  <c r="AK545" i="1"/>
  <c r="S545" i="1"/>
  <c r="AL545" i="1" s="1"/>
  <c r="AK544" i="1"/>
  <c r="S544" i="1"/>
  <c r="AL544" i="1" s="1"/>
  <c r="AK543" i="1"/>
  <c r="S543" i="1"/>
  <c r="AL543" i="1" s="1"/>
  <c r="AK542" i="1"/>
  <c r="S542" i="1"/>
  <c r="AL542" i="1" s="1"/>
  <c r="V541" i="1"/>
  <c r="AL541" i="1" s="1"/>
  <c r="S541" i="1"/>
  <c r="AK540" i="1"/>
  <c r="S540" i="1"/>
  <c r="AL540" i="1" s="1"/>
  <c r="AK539" i="1"/>
  <c r="R539" i="1"/>
  <c r="S539" i="1" s="1"/>
  <c r="AL539" i="1" s="1"/>
  <c r="S538" i="1"/>
  <c r="AK537" i="1"/>
  <c r="S537" i="1"/>
  <c r="AL537" i="1" s="1"/>
  <c r="AK536" i="1"/>
  <c r="S536" i="1"/>
  <c r="AL536" i="1" s="1"/>
  <c r="AK535" i="1"/>
  <c r="S535" i="1"/>
  <c r="AL535" i="1" s="1"/>
  <c r="AK534" i="1"/>
  <c r="S534" i="1"/>
  <c r="AL534" i="1" s="1"/>
  <c r="AK533" i="1"/>
  <c r="S533" i="1"/>
  <c r="AL533" i="1" s="1"/>
  <c r="AK532" i="1"/>
  <c r="S532" i="1"/>
  <c r="AL532" i="1" s="1"/>
  <c r="AK531" i="1"/>
  <c r="S531" i="1"/>
  <c r="AL531" i="1" s="1"/>
  <c r="V530" i="1"/>
  <c r="S530" i="1"/>
  <c r="AL530" i="1" s="1"/>
  <c r="AK529" i="1"/>
  <c r="S529" i="1"/>
  <c r="AL529" i="1" s="1"/>
  <c r="AK528" i="1"/>
  <c r="S528" i="1"/>
  <c r="AL528" i="1" s="1"/>
  <c r="AK527" i="1"/>
  <c r="S527" i="1"/>
  <c r="AL527" i="1" s="1"/>
  <c r="AK526" i="1"/>
  <c r="S526" i="1"/>
  <c r="AL526" i="1" s="1"/>
  <c r="R526" i="1"/>
  <c r="AK525" i="1"/>
  <c r="S525" i="1"/>
  <c r="AL525" i="1" s="1"/>
  <c r="AK524" i="1"/>
  <c r="S524" i="1"/>
  <c r="AL524" i="1" s="1"/>
  <c r="AK523" i="1"/>
  <c r="S523" i="1"/>
  <c r="AK522" i="1"/>
  <c r="S522" i="1"/>
  <c r="AK521" i="1"/>
  <c r="S521" i="1"/>
  <c r="AK520" i="1"/>
  <c r="S520" i="1"/>
  <c r="AL520" i="1" s="1"/>
  <c r="AK519" i="1"/>
  <c r="S519" i="1"/>
  <c r="AL519" i="1" s="1"/>
  <c r="S518" i="1"/>
  <c r="AL518" i="1" s="1"/>
  <c r="S517" i="1"/>
  <c r="AL517" i="1" s="1"/>
  <c r="AK516" i="1"/>
  <c r="S516" i="1"/>
  <c r="AL516" i="1" s="1"/>
  <c r="AK515" i="1"/>
  <c r="S515" i="1"/>
  <c r="AL515" i="1" s="1"/>
  <c r="R515" i="1"/>
  <c r="AK514" i="1"/>
  <c r="S514" i="1"/>
  <c r="AL514" i="1" s="1"/>
  <c r="AK513" i="1"/>
  <c r="S513" i="1"/>
  <c r="AL513" i="1" s="1"/>
  <c r="AK512" i="1"/>
  <c r="S512" i="1"/>
  <c r="AL512" i="1" s="1"/>
  <c r="AK511" i="1"/>
  <c r="V511" i="1"/>
  <c r="S511" i="1"/>
  <c r="AL511" i="1" s="1"/>
  <c r="AK510" i="1"/>
  <c r="S510" i="1"/>
  <c r="AL510" i="1" s="1"/>
  <c r="AK509" i="1"/>
  <c r="S509" i="1"/>
  <c r="AL509" i="1" s="1"/>
  <c r="AK508" i="1"/>
  <c r="S508" i="1"/>
  <c r="AL508" i="1" s="1"/>
  <c r="AK507" i="1"/>
  <c r="S507" i="1"/>
  <c r="AL507" i="1" s="1"/>
  <c r="AK506" i="1"/>
  <c r="S506" i="1"/>
  <c r="AL506" i="1" s="1"/>
  <c r="AK505" i="1"/>
  <c r="S505" i="1"/>
  <c r="AL505" i="1" s="1"/>
  <c r="AK504" i="1"/>
  <c r="S504" i="1"/>
  <c r="AL504" i="1" s="1"/>
  <c r="S503" i="1"/>
  <c r="AL503" i="1" s="1"/>
  <c r="AK501" i="1"/>
  <c r="S501" i="1"/>
  <c r="AL501" i="1" s="1"/>
  <c r="AK499" i="1"/>
  <c r="S499" i="1"/>
  <c r="AL499" i="1" s="1"/>
  <c r="AK497" i="1"/>
  <c r="S497" i="1"/>
  <c r="AL497" i="1" s="1"/>
  <c r="AK496" i="1"/>
  <c r="S496" i="1"/>
  <c r="AL496" i="1" s="1"/>
  <c r="AK494" i="1"/>
  <c r="S494" i="1"/>
  <c r="AL494" i="1" s="1"/>
  <c r="AK492" i="1"/>
  <c r="S492" i="1"/>
  <c r="AL492" i="1" s="1"/>
  <c r="AK491" i="1"/>
  <c r="S491" i="1"/>
  <c r="AL491" i="1" s="1"/>
  <c r="AK490" i="1"/>
  <c r="S490" i="1"/>
  <c r="AL490" i="1" s="1"/>
  <c r="AK488" i="1"/>
  <c r="S488" i="1"/>
  <c r="AL488" i="1" s="1"/>
  <c r="AK487" i="1"/>
  <c r="S487" i="1"/>
  <c r="AL487" i="1" s="1"/>
  <c r="AK486" i="1"/>
  <c r="S486" i="1"/>
  <c r="AL486" i="1" s="1"/>
  <c r="S484" i="1"/>
  <c r="AK483" i="1"/>
  <c r="S483" i="1"/>
  <c r="AL483" i="1" s="1"/>
  <c r="AK482" i="1"/>
  <c r="S482" i="1"/>
  <c r="AL482" i="1" s="1"/>
  <c r="AK481" i="1"/>
  <c r="S481" i="1"/>
  <c r="AL481" i="1" s="1"/>
  <c r="AK480" i="1"/>
  <c r="S480" i="1"/>
  <c r="AL480" i="1" s="1"/>
  <c r="AK479" i="1"/>
  <c r="S479" i="1"/>
  <c r="AL479" i="1" s="1"/>
  <c r="AK478" i="1"/>
  <c r="S478" i="1"/>
  <c r="AL478" i="1" s="1"/>
  <c r="AK477" i="1"/>
  <c r="S477" i="1"/>
  <c r="AL477" i="1" s="1"/>
  <c r="AK476" i="1"/>
  <c r="S476" i="1"/>
  <c r="AL476" i="1" s="1"/>
  <c r="AK475" i="1"/>
  <c r="S475" i="1"/>
  <c r="AL475" i="1" s="1"/>
  <c r="AK474" i="1"/>
  <c r="T474" i="1"/>
  <c r="S474" i="1"/>
  <c r="AL474" i="1" s="1"/>
  <c r="AK473" i="1"/>
  <c r="S473" i="1"/>
  <c r="AL473" i="1" s="1"/>
  <c r="U472" i="1"/>
  <c r="AL472" i="1" s="1"/>
  <c r="S472" i="1"/>
  <c r="AK471" i="1"/>
  <c r="S471" i="1"/>
  <c r="AL471" i="1" s="1"/>
  <c r="AK470" i="1"/>
  <c r="S470" i="1"/>
  <c r="AL470" i="1" s="1"/>
  <c r="AK469" i="1"/>
  <c r="S469" i="1"/>
  <c r="AL469" i="1" s="1"/>
  <c r="AK467" i="1"/>
  <c r="S467" i="1"/>
  <c r="AL467" i="1" s="1"/>
  <c r="AK466" i="1"/>
  <c r="S466" i="1"/>
  <c r="AL466" i="1" s="1"/>
  <c r="AK465" i="1"/>
  <c r="S465" i="1"/>
  <c r="AL465" i="1" s="1"/>
  <c r="AK464" i="1"/>
  <c r="S464" i="1"/>
  <c r="AL464" i="1" s="1"/>
  <c r="AK463" i="1"/>
  <c r="S463" i="1"/>
  <c r="AL463" i="1" s="1"/>
  <c r="AK462" i="1"/>
  <c r="S462" i="1"/>
  <c r="AL462" i="1" s="1"/>
  <c r="AK461" i="1"/>
  <c r="S461" i="1"/>
  <c r="AL461" i="1" s="1"/>
  <c r="AK460" i="1"/>
  <c r="S460" i="1"/>
  <c r="AL460" i="1" s="1"/>
  <c r="AK459" i="1"/>
  <c r="S459" i="1"/>
  <c r="AL459" i="1" s="1"/>
  <c r="AK458" i="1"/>
  <c r="S458" i="1"/>
  <c r="AL458" i="1" s="1"/>
  <c r="AK457" i="1"/>
  <c r="S457" i="1"/>
  <c r="AL457" i="1" s="1"/>
  <c r="AK456" i="1"/>
  <c r="S456" i="1"/>
  <c r="AL456" i="1" s="1"/>
  <c r="AK455" i="1"/>
  <c r="S455" i="1"/>
  <c r="AL455" i="1" s="1"/>
  <c r="AK454" i="1"/>
  <c r="S454" i="1"/>
  <c r="AL454" i="1" s="1"/>
  <c r="AK452" i="1"/>
  <c r="S452" i="1"/>
  <c r="AL452" i="1" s="1"/>
  <c r="AK451" i="1"/>
  <c r="S451" i="1"/>
  <c r="AL451" i="1" s="1"/>
  <c r="AK450" i="1"/>
  <c r="S450" i="1"/>
  <c r="AL450" i="1" s="1"/>
  <c r="W449" i="1"/>
  <c r="S449" i="1"/>
  <c r="AK447" i="1"/>
  <c r="S447" i="1"/>
  <c r="AL447" i="1" s="1"/>
  <c r="AK446" i="1"/>
  <c r="S446" i="1"/>
  <c r="AL446" i="1" s="1"/>
  <c r="AK445" i="1"/>
  <c r="S445" i="1"/>
  <c r="AL445" i="1" s="1"/>
  <c r="AK444" i="1"/>
  <c r="S444" i="1"/>
  <c r="AL444" i="1" s="1"/>
  <c r="Y443" i="1"/>
  <c r="AK443" i="1" s="1"/>
  <c r="S443" i="1"/>
  <c r="AL443" i="1" s="1"/>
  <c r="AK442" i="1"/>
  <c r="S442" i="1"/>
  <c r="AL442" i="1" s="1"/>
  <c r="AK441" i="1"/>
  <c r="S441" i="1"/>
  <c r="AL441" i="1" s="1"/>
  <c r="AK440" i="1"/>
  <c r="S440" i="1"/>
  <c r="AL440" i="1" s="1"/>
  <c r="AK439" i="1"/>
  <c r="Y439" i="1"/>
  <c r="S439" i="1"/>
  <c r="AL439" i="1" s="1"/>
  <c r="T438" i="1"/>
  <c r="S438" i="1"/>
  <c r="AL438" i="1" s="1"/>
  <c r="R438" i="1"/>
  <c r="AK437" i="1"/>
  <c r="S437" i="1"/>
  <c r="AL437" i="1" s="1"/>
  <c r="AK436" i="1"/>
  <c r="S436" i="1"/>
  <c r="AL436" i="1" s="1"/>
  <c r="AK435" i="1"/>
  <c r="S435" i="1"/>
  <c r="AL435" i="1" s="1"/>
  <c r="AK434" i="1"/>
  <c r="S434" i="1"/>
  <c r="AL434" i="1" s="1"/>
  <c r="U433" i="1"/>
  <c r="S433" i="1"/>
  <c r="AK432" i="1"/>
  <c r="S432" i="1"/>
  <c r="AL432" i="1" s="1"/>
  <c r="AK431" i="1"/>
  <c r="S431" i="1"/>
  <c r="AL431" i="1" s="1"/>
  <c r="AF430" i="1"/>
  <c r="AB430" i="1"/>
  <c r="Y430" i="1"/>
  <c r="X430" i="1"/>
  <c r="W430" i="1"/>
  <c r="V430" i="1"/>
  <c r="U430" i="1"/>
  <c r="T430" i="1"/>
  <c r="R430" i="1"/>
  <c r="S430" i="1" s="1"/>
  <c r="AL430" i="1" s="1"/>
  <c r="AK429" i="1"/>
  <c r="S429" i="1"/>
  <c r="AL429" i="1" s="1"/>
  <c r="AK428" i="1"/>
  <c r="S428" i="1"/>
  <c r="AK427" i="1"/>
  <c r="S427" i="1"/>
  <c r="AL427" i="1" s="1"/>
  <c r="AK424" i="1"/>
  <c r="S424" i="1"/>
  <c r="AL424" i="1" s="1"/>
  <c r="AK423" i="1"/>
  <c r="S423" i="1"/>
  <c r="AL423" i="1" s="1"/>
  <c r="AK422" i="1"/>
  <c r="S422" i="1"/>
  <c r="AL422" i="1" s="1"/>
  <c r="AK421" i="1"/>
  <c r="S421" i="1"/>
  <c r="AL421" i="1" s="1"/>
  <c r="AK420" i="1"/>
  <c r="S420" i="1"/>
  <c r="AL420" i="1" s="1"/>
  <c r="AK419" i="1"/>
  <c r="S419" i="1"/>
  <c r="AL419" i="1" s="1"/>
  <c r="AK418" i="1"/>
  <c r="S418" i="1"/>
  <c r="AL418" i="1" s="1"/>
  <c r="AK417" i="1"/>
  <c r="S417" i="1"/>
  <c r="AL417" i="1" s="1"/>
  <c r="AK416" i="1"/>
  <c r="S416" i="1"/>
  <c r="AL416" i="1" s="1"/>
  <c r="AK415" i="1"/>
  <c r="S415" i="1"/>
  <c r="AL415" i="1" s="1"/>
  <c r="S414" i="1"/>
  <c r="AL414" i="1" s="1"/>
  <c r="AK413" i="1"/>
  <c r="S413" i="1"/>
  <c r="AL413" i="1" s="1"/>
  <c r="AK412" i="1"/>
  <c r="S412" i="1"/>
  <c r="AL412" i="1" s="1"/>
  <c r="AK411" i="1"/>
  <c r="S411" i="1"/>
  <c r="AL411" i="1" s="1"/>
  <c r="S410" i="1"/>
  <c r="AL410" i="1" s="1"/>
  <c r="AK409" i="1"/>
  <c r="S409" i="1"/>
  <c r="AL409" i="1" s="1"/>
  <c r="AK408" i="1"/>
  <c r="S408" i="1"/>
  <c r="AL408" i="1" s="1"/>
  <c r="AK407" i="1"/>
  <c r="S407" i="1"/>
  <c r="AL407" i="1" s="1"/>
  <c r="AK406" i="1"/>
  <c r="S406" i="1"/>
  <c r="AL406" i="1" s="1"/>
  <c r="AK405" i="1"/>
  <c r="S405" i="1"/>
  <c r="AL405" i="1" s="1"/>
  <c r="AK404" i="1"/>
  <c r="S404" i="1"/>
  <c r="AL404" i="1" s="1"/>
  <c r="AK403" i="1"/>
  <c r="S403" i="1"/>
  <c r="AL403" i="1" s="1"/>
  <c r="AK402" i="1"/>
  <c r="S402" i="1"/>
  <c r="AL402" i="1" s="1"/>
  <c r="AK401" i="1"/>
  <c r="S401" i="1"/>
  <c r="AL401" i="1" s="1"/>
  <c r="AK400" i="1"/>
  <c r="S400" i="1"/>
  <c r="AL400" i="1" s="1"/>
  <c r="AK399" i="1"/>
  <c r="S399" i="1"/>
  <c r="AL399" i="1" s="1"/>
  <c r="AK398" i="1"/>
  <c r="S398" i="1"/>
  <c r="AL398" i="1" s="1"/>
  <c r="AK397" i="1"/>
  <c r="S397" i="1"/>
  <c r="AL397" i="1" s="1"/>
  <c r="AK396" i="1"/>
  <c r="S396" i="1"/>
  <c r="AL396" i="1" s="1"/>
  <c r="AK395" i="1"/>
  <c r="S395" i="1"/>
  <c r="AL395" i="1" s="1"/>
  <c r="AK394" i="1"/>
  <c r="S394" i="1"/>
  <c r="AL394" i="1" s="1"/>
  <c r="AK393" i="1"/>
  <c r="S393" i="1"/>
  <c r="AL393" i="1" s="1"/>
  <c r="AK392" i="1"/>
  <c r="S392" i="1"/>
  <c r="AL392" i="1" s="1"/>
  <c r="AK391" i="1"/>
  <c r="S391" i="1"/>
  <c r="AL391" i="1" s="1"/>
  <c r="AK390" i="1"/>
  <c r="S390" i="1"/>
  <c r="AL390" i="1" s="1"/>
  <c r="AK389" i="1"/>
  <c r="S389" i="1"/>
  <c r="AL389" i="1" s="1"/>
  <c r="S388" i="1"/>
  <c r="AL388" i="1" s="1"/>
  <c r="W387" i="1"/>
  <c r="T387" i="1"/>
  <c r="S387" i="1"/>
  <c r="R387" i="1"/>
  <c r="AK386" i="1"/>
  <c r="S386" i="1"/>
  <c r="AL386" i="1" s="1"/>
  <c r="AK385" i="1"/>
  <c r="S385" i="1"/>
  <c r="AL385" i="1" s="1"/>
  <c r="T384" i="1"/>
  <c r="AK384" i="1" s="1"/>
  <c r="S384" i="1"/>
  <c r="AL384" i="1" s="1"/>
  <c r="S383" i="1"/>
  <c r="AL383" i="1" s="1"/>
  <c r="AK382" i="1"/>
  <c r="S382" i="1"/>
  <c r="AL382" i="1" s="1"/>
  <c r="AK381" i="1"/>
  <c r="S381" i="1"/>
  <c r="AL381" i="1" s="1"/>
  <c r="AK380" i="1"/>
  <c r="S380" i="1"/>
  <c r="AL380" i="1" s="1"/>
  <c r="W379" i="1"/>
  <c r="AK379" i="1" s="1"/>
  <c r="S379" i="1"/>
  <c r="AL379" i="1" s="1"/>
  <c r="S378" i="1"/>
  <c r="AL378" i="1" s="1"/>
  <c r="AK377" i="1"/>
  <c r="S377" i="1"/>
  <c r="AL377" i="1" s="1"/>
  <c r="W376" i="1"/>
  <c r="T376" i="1"/>
  <c r="S376" i="1"/>
  <c r="AK375" i="1"/>
  <c r="S375" i="1"/>
  <c r="AL375" i="1" s="1"/>
  <c r="AK374" i="1"/>
  <c r="S374" i="1"/>
  <c r="AL374" i="1" s="1"/>
  <c r="AK373" i="1"/>
  <c r="S373" i="1"/>
  <c r="AL373" i="1" s="1"/>
  <c r="AK372" i="1"/>
  <c r="S372" i="1"/>
  <c r="AL372" i="1" s="1"/>
  <c r="S371" i="1"/>
  <c r="AL371" i="1" s="1"/>
  <c r="AK369" i="1"/>
  <c r="S369" i="1"/>
  <c r="AL369" i="1" s="1"/>
  <c r="AK368" i="1"/>
  <c r="S368" i="1"/>
  <c r="AL368" i="1" s="1"/>
  <c r="AK367" i="1"/>
  <c r="S367" i="1"/>
  <c r="AL367" i="1" s="1"/>
  <c r="AK366" i="1"/>
  <c r="S366" i="1"/>
  <c r="AK365" i="1"/>
  <c r="S365" i="1"/>
  <c r="AL365" i="1" s="1"/>
  <c r="AK364" i="1"/>
  <c r="S364" i="1"/>
  <c r="AL364" i="1" s="1"/>
  <c r="AK363" i="1"/>
  <c r="S363" i="1"/>
  <c r="AL363" i="1" s="1"/>
  <c r="AK362" i="1"/>
  <c r="S362" i="1"/>
  <c r="AL362" i="1" s="1"/>
  <c r="AK361" i="1"/>
  <c r="S361" i="1"/>
  <c r="AL361" i="1" s="1"/>
  <c r="AK360" i="1"/>
  <c r="S360" i="1"/>
  <c r="AL360" i="1" s="1"/>
  <c r="AK359" i="1"/>
  <c r="S359" i="1"/>
  <c r="AL359" i="1" s="1"/>
  <c r="AK358" i="1"/>
  <c r="S358" i="1"/>
  <c r="AL358" i="1" s="1"/>
  <c r="S356" i="1"/>
  <c r="AL356" i="1" s="1"/>
  <c r="S355" i="1"/>
  <c r="AL355" i="1" s="1"/>
  <c r="T354" i="1"/>
  <c r="S354" i="1"/>
  <c r="AK353" i="1"/>
  <c r="S353" i="1"/>
  <c r="AL353" i="1" s="1"/>
  <c r="AK352" i="1"/>
  <c r="S352" i="1"/>
  <c r="AL352" i="1" s="1"/>
  <c r="AK351" i="1"/>
  <c r="S351" i="1"/>
  <c r="AL351" i="1" s="1"/>
  <c r="AK350" i="1"/>
  <c r="S350" i="1"/>
  <c r="AL350" i="1" s="1"/>
  <c r="AK349" i="1"/>
  <c r="S349" i="1"/>
  <c r="AL349" i="1" s="1"/>
  <c r="S348" i="1"/>
  <c r="AL348" i="1" s="1"/>
  <c r="AK347" i="1"/>
  <c r="S347" i="1"/>
  <c r="AL347" i="1" s="1"/>
  <c r="T346" i="1"/>
  <c r="S346" i="1"/>
  <c r="AK345" i="1"/>
  <c r="S345" i="1"/>
  <c r="AL345" i="1" s="1"/>
  <c r="AK343" i="1"/>
  <c r="S343" i="1"/>
  <c r="AL343" i="1" s="1"/>
  <c r="AK342" i="1"/>
  <c r="S342" i="1"/>
  <c r="AL342" i="1" s="1"/>
  <c r="AK341" i="1"/>
  <c r="S341" i="1"/>
  <c r="AL341" i="1" s="1"/>
  <c r="AK340" i="1"/>
  <c r="S340" i="1"/>
  <c r="AL340" i="1" s="1"/>
  <c r="AK339" i="1"/>
  <c r="S339" i="1"/>
  <c r="AL339" i="1" s="1"/>
  <c r="AK338" i="1"/>
  <c r="S338" i="1"/>
  <c r="AL338" i="1" s="1"/>
  <c r="AK337" i="1"/>
  <c r="S337" i="1"/>
  <c r="AL337" i="1" s="1"/>
  <c r="AK336" i="1"/>
  <c r="S336" i="1"/>
  <c r="AL336" i="1" s="1"/>
  <c r="AK335" i="1"/>
  <c r="S335" i="1"/>
  <c r="AL335" i="1" s="1"/>
  <c r="AK330" i="1"/>
  <c r="S330" i="1"/>
  <c r="AL330" i="1" s="1"/>
  <c r="S329" i="1"/>
  <c r="AL329" i="1" s="1"/>
  <c r="S328" i="1"/>
  <c r="AL328" i="1" s="1"/>
  <c r="AK327" i="1"/>
  <c r="S327" i="1"/>
  <c r="AL327" i="1" s="1"/>
  <c r="AK326" i="1"/>
  <c r="S326" i="1"/>
  <c r="AL326" i="1" s="1"/>
  <c r="AK325" i="1"/>
  <c r="S325" i="1"/>
  <c r="AL325" i="1" s="1"/>
  <c r="AK324" i="1"/>
  <c r="S324" i="1"/>
  <c r="AL324" i="1" s="1"/>
  <c r="S323" i="1"/>
  <c r="AL323" i="1" s="1"/>
  <c r="AK322" i="1"/>
  <c r="S322" i="1"/>
  <c r="AL322" i="1" s="1"/>
  <c r="AK321" i="1"/>
  <c r="S321" i="1"/>
  <c r="AL321" i="1" s="1"/>
  <c r="S320" i="1"/>
  <c r="AL320" i="1" s="1"/>
  <c r="AK319" i="1"/>
  <c r="S319" i="1"/>
  <c r="AL319" i="1" s="1"/>
  <c r="AK318" i="1"/>
  <c r="S318" i="1"/>
  <c r="AL318" i="1" s="1"/>
  <c r="AK317" i="1"/>
  <c r="S317" i="1"/>
  <c r="AL317" i="1" s="1"/>
  <c r="AK316" i="1"/>
  <c r="T316" i="1"/>
  <c r="S316" i="1"/>
  <c r="AL316" i="1" s="1"/>
  <c r="AK315" i="1"/>
  <c r="S315" i="1"/>
  <c r="AL315" i="1" s="1"/>
  <c r="AK314" i="1"/>
  <c r="S314" i="1"/>
  <c r="AL314" i="1" s="1"/>
  <c r="AK313" i="1"/>
  <c r="S313" i="1"/>
  <c r="AL313" i="1" s="1"/>
  <c r="AK312" i="1"/>
  <c r="S312" i="1"/>
  <c r="AL312" i="1" s="1"/>
  <c r="AK311" i="1"/>
  <c r="S311" i="1"/>
  <c r="AL311" i="1" s="1"/>
  <c r="AK310" i="1"/>
  <c r="S310" i="1"/>
  <c r="AK309" i="1"/>
  <c r="S309" i="1"/>
  <c r="AL309" i="1" s="1"/>
  <c r="AK308" i="1"/>
  <c r="S308" i="1"/>
  <c r="AL308" i="1" s="1"/>
  <c r="S307" i="1"/>
  <c r="AL307" i="1" s="1"/>
  <c r="S306" i="1"/>
  <c r="AL306" i="1" s="1"/>
  <c r="AK305" i="1"/>
  <c r="S305" i="1"/>
  <c r="AL305" i="1" s="1"/>
  <c r="AK304" i="1"/>
  <c r="S304" i="1"/>
  <c r="AL304" i="1" s="1"/>
  <c r="T303" i="1"/>
  <c r="AK303" i="1" s="1"/>
  <c r="S303" i="1"/>
  <c r="AL303" i="1" s="1"/>
  <c r="V302" i="1"/>
  <c r="S302" i="1"/>
  <c r="AL302" i="1" s="1"/>
  <c r="AK301" i="1"/>
  <c r="S301" i="1"/>
  <c r="AL301" i="1" s="1"/>
  <c r="AK300" i="1"/>
  <c r="S300" i="1"/>
  <c r="AL300" i="1" s="1"/>
  <c r="AK299" i="1"/>
  <c r="S299" i="1"/>
  <c r="AL299" i="1" s="1"/>
  <c r="AK298" i="1"/>
  <c r="S298" i="1"/>
  <c r="AL298" i="1" s="1"/>
  <c r="AK297" i="1"/>
  <c r="S297" i="1"/>
  <c r="AL297" i="1" s="1"/>
  <c r="T296" i="1"/>
  <c r="AK296" i="1" s="1"/>
  <c r="S296" i="1"/>
  <c r="AK295" i="1"/>
  <c r="S295" i="1"/>
  <c r="AL295" i="1" s="1"/>
  <c r="U294" i="1"/>
  <c r="S294" i="1"/>
  <c r="R294" i="1"/>
  <c r="AK293" i="1"/>
  <c r="S293" i="1"/>
  <c r="AL293" i="1" s="1"/>
  <c r="AK292" i="1"/>
  <c r="S292" i="1"/>
  <c r="AL292" i="1" s="1"/>
  <c r="AK291" i="1"/>
  <c r="S291" i="1"/>
  <c r="AL291" i="1" s="1"/>
  <c r="AK290" i="1"/>
  <c r="V290" i="1"/>
  <c r="S290" i="1"/>
  <c r="AL290" i="1" s="1"/>
  <c r="AK289" i="1"/>
  <c r="S289" i="1"/>
  <c r="AL289" i="1" s="1"/>
  <c r="AK288" i="1"/>
  <c r="S288" i="1"/>
  <c r="AL288" i="1" s="1"/>
  <c r="AK287" i="1"/>
  <c r="U287" i="1"/>
  <c r="S287" i="1"/>
  <c r="AL287" i="1" s="1"/>
  <c r="AK286" i="1"/>
  <c r="U286" i="1"/>
  <c r="S286" i="1"/>
  <c r="R286" i="1"/>
  <c r="U285" i="1"/>
  <c r="T285" i="1"/>
  <c r="AK285" i="1" s="1"/>
  <c r="S285" i="1"/>
  <c r="R285" i="1"/>
  <c r="AK284" i="1"/>
  <c r="S284" i="1"/>
  <c r="AL284" i="1" s="1"/>
  <c r="AK283" i="1"/>
  <c r="S283" i="1"/>
  <c r="AL283" i="1" s="1"/>
  <c r="AK282" i="1"/>
  <c r="S282" i="1"/>
  <c r="AL282" i="1" s="1"/>
  <c r="AK281" i="1"/>
  <c r="S281" i="1"/>
  <c r="AL281" i="1" s="1"/>
  <c r="AK280" i="1"/>
  <c r="S280" i="1"/>
  <c r="AK279" i="1"/>
  <c r="S279" i="1"/>
  <c r="AL279" i="1" s="1"/>
  <c r="AK278" i="1"/>
  <c r="S278" i="1"/>
  <c r="AL278" i="1" s="1"/>
  <c r="AK277" i="1"/>
  <c r="S277" i="1"/>
  <c r="AL277" i="1" s="1"/>
  <c r="AK276" i="1"/>
  <c r="S276" i="1"/>
  <c r="AL276" i="1" s="1"/>
  <c r="AK275" i="1"/>
  <c r="S275" i="1"/>
  <c r="AL275" i="1" s="1"/>
  <c r="AK274" i="1"/>
  <c r="S274" i="1"/>
  <c r="AL274" i="1" s="1"/>
  <c r="AK273" i="1"/>
  <c r="S273" i="1"/>
  <c r="AL273" i="1" s="1"/>
  <c r="AK272" i="1"/>
  <c r="S272" i="1"/>
  <c r="AL272" i="1" s="1"/>
  <c r="AK271" i="1"/>
  <c r="S271" i="1"/>
  <c r="AL271" i="1" s="1"/>
  <c r="S270" i="1"/>
  <c r="AL270" i="1" s="1"/>
  <c r="R270" i="1"/>
  <c r="AK269" i="1"/>
  <c r="S269" i="1"/>
  <c r="AL269" i="1" s="1"/>
  <c r="AK268" i="1"/>
  <c r="S268" i="1"/>
  <c r="AL268" i="1" s="1"/>
  <c r="S267" i="1"/>
  <c r="AL267" i="1" s="1"/>
  <c r="AK266" i="1"/>
  <c r="S266" i="1"/>
  <c r="AL266" i="1" s="1"/>
  <c r="AK265" i="1"/>
  <c r="S265" i="1"/>
  <c r="AL265" i="1" s="1"/>
  <c r="AK264" i="1"/>
  <c r="S264" i="1"/>
  <c r="AL264" i="1" s="1"/>
  <c r="AK263" i="1"/>
  <c r="S263" i="1"/>
  <c r="AL263" i="1" s="1"/>
  <c r="AK262" i="1"/>
  <c r="S262" i="1"/>
  <c r="AL262" i="1" s="1"/>
  <c r="AK261" i="1"/>
  <c r="S261" i="1"/>
  <c r="AL261" i="1" s="1"/>
  <c r="AK260" i="1"/>
  <c r="S260" i="1"/>
  <c r="AL260" i="1" s="1"/>
  <c r="AK259" i="1"/>
  <c r="S259" i="1"/>
  <c r="AL259" i="1" s="1"/>
  <c r="AK258" i="1"/>
  <c r="S258" i="1"/>
  <c r="AL258" i="1" s="1"/>
  <c r="AK257" i="1"/>
  <c r="S257" i="1"/>
  <c r="AL257" i="1" s="1"/>
  <c r="AK256" i="1"/>
  <c r="V256" i="1"/>
  <c r="S256" i="1"/>
  <c r="AL256" i="1" s="1"/>
  <c r="AK255" i="1"/>
  <c r="S255" i="1"/>
  <c r="AL255" i="1" s="1"/>
  <c r="AK254" i="1"/>
  <c r="S254" i="1"/>
  <c r="AL254" i="1" s="1"/>
  <c r="W253" i="1"/>
  <c r="U253" i="1"/>
  <c r="AK253" i="1" s="1"/>
  <c r="S253" i="1"/>
  <c r="AK252" i="1"/>
  <c r="S252" i="1"/>
  <c r="AL252" i="1" s="1"/>
  <c r="AK251" i="1"/>
  <c r="S251" i="1"/>
  <c r="AL251" i="1" s="1"/>
  <c r="V250" i="1"/>
  <c r="AK250" i="1" s="1"/>
  <c r="S250" i="1"/>
  <c r="AK249" i="1"/>
  <c r="S249" i="1"/>
  <c r="AL249" i="1" s="1"/>
  <c r="V248" i="1"/>
  <c r="S248" i="1"/>
  <c r="AK247" i="1"/>
  <c r="S247" i="1"/>
  <c r="AL247" i="1" s="1"/>
  <c r="U246" i="1"/>
  <c r="AK246" i="1" s="1"/>
  <c r="S246" i="1"/>
  <c r="AK245" i="1"/>
  <c r="S245" i="1"/>
  <c r="AL245" i="1" s="1"/>
  <c r="AK244" i="1"/>
  <c r="S244" i="1"/>
  <c r="AL244" i="1" s="1"/>
  <c r="AK242" i="1"/>
  <c r="S242" i="1"/>
  <c r="AK241" i="1"/>
  <c r="S241" i="1"/>
  <c r="AL241" i="1" s="1"/>
  <c r="AK240" i="1"/>
  <c r="S240" i="1"/>
  <c r="AL240" i="1" s="1"/>
  <c r="AK239" i="1"/>
  <c r="S239" i="1"/>
  <c r="AL239" i="1" s="1"/>
  <c r="AK238" i="1"/>
  <c r="S238" i="1"/>
  <c r="AL238" i="1" s="1"/>
  <c r="AK237" i="1"/>
  <c r="S237" i="1"/>
  <c r="AL237" i="1" s="1"/>
  <c r="AK236" i="1"/>
  <c r="S236" i="1"/>
  <c r="AL236" i="1" s="1"/>
  <c r="S234" i="1"/>
  <c r="AK233" i="1"/>
  <c r="S233" i="1"/>
  <c r="AL233" i="1" s="1"/>
  <c r="AK232" i="1"/>
  <c r="S232" i="1"/>
  <c r="AL232" i="1" s="1"/>
  <c r="AA230" i="1"/>
  <c r="U230" i="1"/>
  <c r="R230" i="1"/>
  <c r="S230" i="1" s="1"/>
  <c r="AK229" i="1"/>
  <c r="S229" i="1"/>
  <c r="AL229" i="1" s="1"/>
  <c r="AK228" i="1"/>
  <c r="S228" i="1"/>
  <c r="AL228" i="1" s="1"/>
  <c r="AK227" i="1"/>
  <c r="S227" i="1"/>
  <c r="AL227" i="1" s="1"/>
  <c r="AK226" i="1"/>
  <c r="S226" i="1"/>
  <c r="AL226" i="1" s="1"/>
  <c r="AK225" i="1"/>
  <c r="S225" i="1"/>
  <c r="AL225" i="1" s="1"/>
  <c r="AK224" i="1"/>
  <c r="S224" i="1"/>
  <c r="AL224" i="1" s="1"/>
  <c r="AK223" i="1"/>
  <c r="S223" i="1"/>
  <c r="AL223" i="1" s="1"/>
  <c r="AK222" i="1"/>
  <c r="S222" i="1"/>
  <c r="AL222" i="1" s="1"/>
  <c r="AK221" i="1"/>
  <c r="S221" i="1"/>
  <c r="AL221" i="1" s="1"/>
  <c r="AK220" i="1"/>
  <c r="S220" i="1"/>
  <c r="AL220" i="1" s="1"/>
  <c r="AK219" i="1"/>
  <c r="S219" i="1"/>
  <c r="AL219" i="1" s="1"/>
  <c r="AK218" i="1"/>
  <c r="S218" i="1"/>
  <c r="AL218" i="1" s="1"/>
  <c r="AK217" i="1"/>
  <c r="S217" i="1"/>
  <c r="AL217" i="1" s="1"/>
  <c r="AK216" i="1"/>
  <c r="S216" i="1"/>
  <c r="AL216" i="1" s="1"/>
  <c r="AK215" i="1"/>
  <c r="S215" i="1"/>
  <c r="AL215" i="1" s="1"/>
  <c r="AK214" i="1"/>
  <c r="S214" i="1"/>
  <c r="AL214" i="1" s="1"/>
  <c r="AK213" i="1"/>
  <c r="S213" i="1"/>
  <c r="AL213" i="1" s="1"/>
  <c r="AK212" i="1"/>
  <c r="S212" i="1"/>
  <c r="AL212" i="1" s="1"/>
  <c r="AK211" i="1"/>
  <c r="S211" i="1"/>
  <c r="AL211" i="1" s="1"/>
  <c r="AK210" i="1"/>
  <c r="S210" i="1"/>
  <c r="AL210" i="1" s="1"/>
  <c r="AK209" i="1"/>
  <c r="S209" i="1"/>
  <c r="AL209" i="1" s="1"/>
  <c r="AK208" i="1"/>
  <c r="S208" i="1"/>
  <c r="AL208" i="1" s="1"/>
  <c r="AK207" i="1"/>
  <c r="S207" i="1"/>
  <c r="AL207" i="1" s="1"/>
  <c r="AK206" i="1"/>
  <c r="S206" i="1"/>
  <c r="AL206" i="1" s="1"/>
  <c r="S205" i="1"/>
  <c r="AL205" i="1" s="1"/>
  <c r="AK204" i="1"/>
  <c r="S204" i="1"/>
  <c r="AL204" i="1" s="1"/>
  <c r="S203" i="1"/>
  <c r="AL203" i="1" s="1"/>
  <c r="AK202" i="1"/>
  <c r="S202" i="1"/>
  <c r="AL202" i="1" s="1"/>
  <c r="AK201" i="1"/>
  <c r="S201" i="1"/>
  <c r="AL201" i="1" s="1"/>
  <c r="AK200" i="1"/>
  <c r="S200" i="1"/>
  <c r="AL200" i="1" s="1"/>
  <c r="AK199" i="1"/>
  <c r="S199" i="1"/>
  <c r="AL199" i="1" s="1"/>
  <c r="AK198" i="1"/>
  <c r="S198" i="1"/>
  <c r="AL198" i="1" s="1"/>
  <c r="Z197" i="1"/>
  <c r="AK197" i="1" s="1"/>
  <c r="S197" i="1"/>
  <c r="AL197" i="1" s="1"/>
  <c r="AK196" i="1"/>
  <c r="S196" i="1"/>
  <c r="AL196" i="1" s="1"/>
  <c r="AK195" i="1"/>
  <c r="S195" i="1"/>
  <c r="AL195" i="1" s="1"/>
  <c r="AK194" i="1"/>
  <c r="S194" i="1"/>
  <c r="AL194" i="1" s="1"/>
  <c r="AK193" i="1"/>
  <c r="S193" i="1"/>
  <c r="AL193" i="1" s="1"/>
  <c r="AK192" i="1"/>
  <c r="S192" i="1"/>
  <c r="AL192" i="1" s="1"/>
  <c r="AK191" i="1"/>
  <c r="S191" i="1"/>
  <c r="AL191" i="1" s="1"/>
  <c r="AK190" i="1"/>
  <c r="S190" i="1"/>
  <c r="AL190" i="1" s="1"/>
  <c r="V189" i="1"/>
  <c r="T189" i="1"/>
  <c r="S189" i="1"/>
  <c r="AK188" i="1"/>
  <c r="S188" i="1"/>
  <c r="AL188" i="1" s="1"/>
  <c r="AK187" i="1"/>
  <c r="S187" i="1"/>
  <c r="AL187" i="1" s="1"/>
  <c r="Z186" i="1"/>
  <c r="W186" i="1"/>
  <c r="T186" i="1"/>
  <c r="AK186" i="1" s="1"/>
  <c r="S186" i="1"/>
  <c r="AK185" i="1"/>
  <c r="S185" i="1"/>
  <c r="AL185" i="1" s="1"/>
  <c r="Z184" i="1"/>
  <c r="W184" i="1"/>
  <c r="T184" i="1"/>
  <c r="S184" i="1"/>
  <c r="AK183" i="1"/>
  <c r="S183" i="1"/>
  <c r="AL183" i="1" s="1"/>
  <c r="AK182" i="1"/>
  <c r="S182" i="1"/>
  <c r="AL182" i="1" s="1"/>
  <c r="S181" i="1"/>
  <c r="AL181" i="1" s="1"/>
  <c r="AK179" i="1"/>
  <c r="S179" i="1"/>
  <c r="AL179" i="1" s="1"/>
  <c r="AK178" i="1"/>
  <c r="R178" i="1"/>
  <c r="S178" i="1" s="1"/>
  <c r="AL178" i="1" s="1"/>
  <c r="S177" i="1"/>
  <c r="AK176" i="1"/>
  <c r="S176" i="1"/>
  <c r="AL176" i="1" s="1"/>
  <c r="AK175" i="1"/>
  <c r="S175" i="1"/>
  <c r="AL175" i="1" s="1"/>
  <c r="AK174" i="1"/>
  <c r="S174" i="1"/>
  <c r="AL174" i="1" s="1"/>
  <c r="AK173" i="1"/>
  <c r="S173" i="1"/>
  <c r="AL173" i="1" s="1"/>
  <c r="AK172" i="1"/>
  <c r="S172" i="1"/>
  <c r="AL172" i="1" s="1"/>
  <c r="AK171" i="1"/>
  <c r="S171" i="1"/>
  <c r="AL171" i="1" s="1"/>
  <c r="S168" i="1"/>
  <c r="AL168" i="1" s="1"/>
  <c r="AK167" i="1"/>
  <c r="S167" i="1"/>
  <c r="AL167" i="1" s="1"/>
  <c r="S166" i="1"/>
  <c r="AL166" i="1" s="1"/>
  <c r="AK165" i="1"/>
  <c r="S165" i="1"/>
  <c r="AL165" i="1" s="1"/>
  <c r="AK164" i="1"/>
  <c r="S164" i="1"/>
  <c r="AL164" i="1" s="1"/>
  <c r="AK163" i="1"/>
  <c r="S163" i="1"/>
  <c r="AL163" i="1" s="1"/>
  <c r="AK162" i="1"/>
  <c r="S162" i="1"/>
  <c r="AL162" i="1" s="1"/>
  <c r="AK161" i="1"/>
  <c r="S161" i="1"/>
  <c r="AL161" i="1" s="1"/>
  <c r="AK160" i="1"/>
  <c r="S160" i="1"/>
  <c r="AL160" i="1" s="1"/>
  <c r="AK159" i="1"/>
  <c r="S159" i="1"/>
  <c r="AL159" i="1" s="1"/>
  <c r="AK158" i="1"/>
  <c r="S158" i="1"/>
  <c r="AL158" i="1" s="1"/>
  <c r="S157" i="1"/>
  <c r="AL157" i="1" s="1"/>
  <c r="AK156" i="1"/>
  <c r="S156" i="1"/>
  <c r="AL156" i="1" s="1"/>
  <c r="AK155" i="1"/>
  <c r="S155" i="1"/>
  <c r="AL155" i="1" s="1"/>
  <c r="AK154" i="1"/>
  <c r="S154" i="1"/>
  <c r="AL154" i="1" s="1"/>
  <c r="AK153" i="1"/>
  <c r="S153" i="1"/>
  <c r="AL153" i="1" s="1"/>
  <c r="AK152" i="1"/>
  <c r="S152" i="1"/>
  <c r="AL152" i="1" s="1"/>
  <c r="AK151" i="1"/>
  <c r="S151" i="1"/>
  <c r="AL151" i="1" s="1"/>
  <c r="AK150" i="1"/>
  <c r="S150" i="1"/>
  <c r="AL150" i="1" s="1"/>
  <c r="AK149" i="1"/>
  <c r="V149" i="1"/>
  <c r="S149" i="1"/>
  <c r="AL149" i="1" s="1"/>
  <c r="W148" i="1"/>
  <c r="S148" i="1"/>
  <c r="AL148" i="1" s="1"/>
  <c r="R148" i="1"/>
  <c r="AK147" i="1"/>
  <c r="S147" i="1"/>
  <c r="AL147" i="1" s="1"/>
  <c r="AK146" i="1"/>
  <c r="S146" i="1"/>
  <c r="AL146" i="1" s="1"/>
  <c r="S145" i="1"/>
  <c r="AL145" i="1" s="1"/>
  <c r="Z144" i="1"/>
  <c r="S144" i="1"/>
  <c r="AL144" i="1" s="1"/>
  <c r="AK143" i="1"/>
  <c r="S143" i="1"/>
  <c r="AL143" i="1" s="1"/>
  <c r="AK142" i="1"/>
  <c r="S142" i="1"/>
  <c r="AL142" i="1" s="1"/>
  <c r="AK141" i="1"/>
  <c r="Z141" i="1"/>
  <c r="S141" i="1"/>
  <c r="AL141" i="1" s="1"/>
  <c r="AK140" i="1"/>
  <c r="S140" i="1"/>
  <c r="AL140" i="1" s="1"/>
  <c r="W139" i="1"/>
  <c r="AK139" i="1" s="1"/>
  <c r="S139" i="1"/>
  <c r="AK138" i="1"/>
  <c r="S138" i="1"/>
  <c r="AL138" i="1" s="1"/>
  <c r="AK137" i="1"/>
  <c r="W137" i="1"/>
  <c r="S137" i="1"/>
  <c r="AL137" i="1" s="1"/>
  <c r="AK136" i="1"/>
  <c r="S136" i="1"/>
  <c r="AL136" i="1" s="1"/>
  <c r="AK135" i="1"/>
  <c r="S135" i="1"/>
  <c r="AL135" i="1" s="1"/>
  <c r="AK134" i="1"/>
  <c r="S134" i="1"/>
  <c r="AL134" i="1" s="1"/>
  <c r="AK132" i="1"/>
  <c r="S132" i="1"/>
  <c r="AL132" i="1" s="1"/>
  <c r="S131" i="1"/>
  <c r="AL131" i="1" s="1"/>
  <c r="AK130" i="1"/>
  <c r="S130" i="1"/>
  <c r="AL130" i="1" s="1"/>
  <c r="AK129" i="1"/>
  <c r="S129" i="1"/>
  <c r="AL129" i="1" s="1"/>
  <c r="AK127" i="1"/>
  <c r="S127" i="1"/>
  <c r="AL127" i="1" s="1"/>
  <c r="AK126" i="1"/>
  <c r="S126" i="1"/>
  <c r="AL126" i="1" s="1"/>
  <c r="AK125" i="1"/>
  <c r="S125" i="1"/>
  <c r="AL125" i="1" s="1"/>
  <c r="AK123" i="1"/>
  <c r="S123" i="1"/>
  <c r="AL123" i="1" s="1"/>
  <c r="AK122" i="1"/>
  <c r="S122" i="1"/>
  <c r="AL122" i="1" s="1"/>
  <c r="AK121" i="1"/>
  <c r="S121" i="1"/>
  <c r="AL121" i="1" s="1"/>
  <c r="AK120" i="1"/>
  <c r="S120" i="1"/>
  <c r="AL120" i="1" s="1"/>
  <c r="AK119" i="1"/>
  <c r="S119" i="1"/>
  <c r="AL119" i="1" s="1"/>
  <c r="AK118" i="1"/>
  <c r="S118" i="1"/>
  <c r="AL118" i="1" s="1"/>
  <c r="S117" i="1"/>
  <c r="AL117" i="1" s="1"/>
  <c r="AK116" i="1"/>
  <c r="S116" i="1"/>
  <c r="AL116" i="1" s="1"/>
  <c r="AK114" i="1"/>
  <c r="S114" i="1"/>
  <c r="AL114" i="1" s="1"/>
  <c r="AK113" i="1"/>
  <c r="S113" i="1"/>
  <c r="AL113" i="1" s="1"/>
  <c r="AK112" i="1"/>
  <c r="S112" i="1"/>
  <c r="AL112" i="1" s="1"/>
  <c r="AK111" i="1"/>
  <c r="S111" i="1"/>
  <c r="AL111" i="1" s="1"/>
  <c r="AK110" i="1"/>
  <c r="S110" i="1"/>
  <c r="AL110" i="1" s="1"/>
  <c r="AK109" i="1"/>
  <c r="S109" i="1"/>
  <c r="AL109" i="1" s="1"/>
  <c r="AK108" i="1"/>
  <c r="S108" i="1"/>
  <c r="AL108" i="1" s="1"/>
  <c r="AK106" i="1"/>
  <c r="S106" i="1"/>
  <c r="AL106" i="1" s="1"/>
  <c r="AK105" i="1"/>
  <c r="S105" i="1"/>
  <c r="AL105" i="1" s="1"/>
  <c r="AK104" i="1"/>
  <c r="S104" i="1"/>
  <c r="AL104" i="1" s="1"/>
  <c r="AK103" i="1"/>
  <c r="S103" i="1"/>
  <c r="AL103" i="1" s="1"/>
  <c r="S102" i="1"/>
  <c r="AL102" i="1" s="1"/>
  <c r="S101" i="1"/>
  <c r="AL101" i="1" s="1"/>
  <c r="AK100" i="1"/>
  <c r="S100" i="1"/>
  <c r="AL100" i="1" s="1"/>
  <c r="AK98" i="1"/>
  <c r="S98" i="1"/>
  <c r="AL98" i="1" s="1"/>
  <c r="AK97" i="1"/>
  <c r="S97" i="1"/>
  <c r="AL97" i="1" s="1"/>
  <c r="AK96" i="1"/>
  <c r="S96" i="1"/>
  <c r="AL96" i="1" s="1"/>
  <c r="AK95" i="1"/>
  <c r="S95" i="1"/>
  <c r="AL95" i="1" s="1"/>
  <c r="AK93" i="1"/>
  <c r="S93" i="1"/>
  <c r="AL93" i="1" s="1"/>
  <c r="V92" i="1"/>
  <c r="AK92" i="1" s="1"/>
  <c r="S92" i="1"/>
  <c r="AL92" i="1" s="1"/>
  <c r="AK91" i="1"/>
  <c r="S91" i="1"/>
  <c r="AL91" i="1" s="1"/>
  <c r="AK90" i="1"/>
  <c r="S90" i="1"/>
  <c r="AL90" i="1" s="1"/>
  <c r="AK89" i="1"/>
  <c r="S89" i="1"/>
  <c r="AL89" i="1" s="1"/>
  <c r="AK88" i="1"/>
  <c r="S88" i="1"/>
  <c r="AL88" i="1" s="1"/>
  <c r="AK87" i="1"/>
  <c r="S87" i="1"/>
  <c r="AL87" i="1" s="1"/>
  <c r="V86" i="1"/>
  <c r="AK86" i="1" s="1"/>
  <c r="S86" i="1"/>
  <c r="AL86" i="1" s="1"/>
  <c r="S85" i="1"/>
  <c r="AL85" i="1" s="1"/>
  <c r="S83" i="1"/>
  <c r="AL83" i="1" s="1"/>
  <c r="AK82" i="1"/>
  <c r="S82" i="1"/>
  <c r="AL82" i="1" s="1"/>
  <c r="AK81" i="1"/>
  <c r="S81" i="1"/>
  <c r="AL81" i="1" s="1"/>
  <c r="S80" i="1"/>
  <c r="AL80" i="1" s="1"/>
  <c r="AK78" i="1"/>
  <c r="S78" i="1"/>
  <c r="AL78" i="1" s="1"/>
  <c r="AK76" i="1"/>
  <c r="S76" i="1"/>
  <c r="AL76" i="1" s="1"/>
  <c r="AK75" i="1"/>
  <c r="S75" i="1"/>
  <c r="AL75" i="1" s="1"/>
  <c r="AK74" i="1"/>
  <c r="S74" i="1"/>
  <c r="AL74" i="1" s="1"/>
  <c r="AK73" i="1"/>
  <c r="S73" i="1"/>
  <c r="AL73" i="1" s="1"/>
  <c r="AK72" i="1"/>
  <c r="S72" i="1"/>
  <c r="AL72" i="1" s="1"/>
  <c r="AK71" i="1"/>
  <c r="S71" i="1"/>
  <c r="AL71" i="1" s="1"/>
  <c r="S70" i="1"/>
  <c r="AL70" i="1" s="1"/>
  <c r="AK69" i="1"/>
  <c r="S69" i="1"/>
  <c r="AL69" i="1" s="1"/>
  <c r="AK68" i="1"/>
  <c r="S68" i="1"/>
  <c r="AL68" i="1" s="1"/>
  <c r="AK66" i="1"/>
  <c r="S66" i="1"/>
  <c r="AL66" i="1" s="1"/>
  <c r="AK65" i="1"/>
  <c r="S65" i="1"/>
  <c r="AL65" i="1" s="1"/>
  <c r="AK64" i="1"/>
  <c r="S64" i="1"/>
  <c r="AL64" i="1" s="1"/>
  <c r="AK63" i="1"/>
  <c r="S63" i="1"/>
  <c r="AL63" i="1" s="1"/>
  <c r="AK61" i="1"/>
  <c r="S61" i="1"/>
  <c r="AL61" i="1" s="1"/>
  <c r="AK59" i="1"/>
  <c r="S59" i="1"/>
  <c r="AL59" i="1" s="1"/>
  <c r="AK58" i="1"/>
  <c r="S58" i="1"/>
  <c r="AL58" i="1" s="1"/>
  <c r="S57" i="1"/>
  <c r="AL57" i="1" s="1"/>
  <c r="S56" i="1"/>
  <c r="AK55" i="1"/>
  <c r="S55" i="1"/>
  <c r="AL55" i="1" s="1"/>
  <c r="AK54" i="1"/>
  <c r="S54" i="1"/>
  <c r="AL54" i="1" s="1"/>
  <c r="AK53" i="1"/>
  <c r="S53" i="1"/>
  <c r="AL53" i="1" s="1"/>
  <c r="AK52" i="1"/>
  <c r="S52" i="1"/>
  <c r="AL52" i="1" s="1"/>
  <c r="AK51" i="1"/>
  <c r="S51" i="1"/>
  <c r="AL51" i="1" s="1"/>
  <c r="AK50" i="1"/>
  <c r="S50" i="1"/>
  <c r="AL50" i="1" s="1"/>
  <c r="AK49" i="1"/>
  <c r="S49" i="1"/>
  <c r="AL49" i="1" s="1"/>
  <c r="AK48" i="1"/>
  <c r="S48" i="1"/>
  <c r="AL48" i="1" s="1"/>
  <c r="AK47" i="1"/>
  <c r="S47" i="1"/>
  <c r="AL47" i="1" s="1"/>
  <c r="AK46" i="1"/>
  <c r="S46" i="1"/>
  <c r="AL46" i="1" s="1"/>
  <c r="S45" i="1"/>
  <c r="AL45" i="1" s="1"/>
  <c r="AK43" i="1"/>
  <c r="S43" i="1"/>
  <c r="AL43" i="1" s="1"/>
  <c r="AK42" i="1"/>
  <c r="S42" i="1"/>
  <c r="AL42" i="1" s="1"/>
  <c r="AK41" i="1"/>
  <c r="S41" i="1"/>
  <c r="AL41" i="1" s="1"/>
  <c r="AK39" i="1"/>
  <c r="S39" i="1"/>
  <c r="AL39" i="1" s="1"/>
  <c r="AK38" i="1"/>
  <c r="S38" i="1"/>
  <c r="AL38" i="1" s="1"/>
  <c r="AK37" i="1"/>
  <c r="S37" i="1"/>
  <c r="AL37" i="1" s="1"/>
  <c r="AK36" i="1"/>
  <c r="S36" i="1"/>
  <c r="AL36" i="1" s="1"/>
  <c r="S35" i="1"/>
  <c r="AL35" i="1" s="1"/>
  <c r="AK33" i="1"/>
  <c r="S33" i="1"/>
  <c r="AL33" i="1" s="1"/>
  <c r="AK32" i="1"/>
  <c r="S32" i="1"/>
  <c r="AL32" i="1" s="1"/>
  <c r="S31" i="1"/>
  <c r="AL31" i="1" s="1"/>
  <c r="AK30" i="1"/>
  <c r="S30" i="1"/>
  <c r="AL30" i="1" s="1"/>
  <c r="AK29" i="1"/>
  <c r="S29" i="1"/>
  <c r="AL29" i="1" s="1"/>
  <c r="AK28" i="1"/>
  <c r="S28" i="1"/>
  <c r="AL28" i="1" s="1"/>
  <c r="AK27" i="1"/>
  <c r="S27" i="1"/>
  <c r="AL27" i="1" s="1"/>
  <c r="AK26" i="1"/>
  <c r="S26" i="1"/>
  <c r="AL26" i="1" s="1"/>
  <c r="AK25" i="1"/>
  <c r="S25" i="1"/>
  <c r="AL25" i="1" s="1"/>
  <c r="AK24" i="1"/>
  <c r="S24" i="1"/>
  <c r="AL24" i="1" s="1"/>
  <c r="AK23" i="1"/>
  <c r="S23" i="1"/>
  <c r="AL23" i="1" s="1"/>
  <c r="AK22" i="1"/>
  <c r="S22" i="1"/>
  <c r="AL22" i="1" s="1"/>
  <c r="S21" i="1"/>
  <c r="AL21" i="1" s="1"/>
  <c r="AK20" i="1"/>
  <c r="S20" i="1"/>
  <c r="AL20" i="1" s="1"/>
  <c r="S19" i="1"/>
  <c r="AL19" i="1" s="1"/>
  <c r="AK18" i="1"/>
  <c r="S18" i="1"/>
  <c r="AL18" i="1" s="1"/>
  <c r="AK17" i="1"/>
  <c r="S17" i="1"/>
  <c r="AL17" i="1" s="1"/>
  <c r="S16" i="1"/>
  <c r="AL16" i="1" s="1"/>
  <c r="R16" i="1"/>
  <c r="W15" i="1"/>
  <c r="AK15" i="1" s="1"/>
  <c r="AL15" i="1" s="1"/>
  <c r="S15" i="1"/>
  <c r="T14" i="1"/>
  <c r="AK14" i="1" s="1"/>
  <c r="AL14" i="1" s="1"/>
  <c r="S14" i="1"/>
  <c r="AK13" i="1"/>
  <c r="S13" i="1"/>
  <c r="AL13" i="1" s="1"/>
  <c r="S12" i="1"/>
  <c r="AL12" i="1" s="1"/>
  <c r="AK10" i="1"/>
  <c r="S10" i="1"/>
  <c r="AL10" i="1" s="1"/>
  <c r="AK9" i="1"/>
  <c r="S9" i="1"/>
  <c r="AL9" i="1" s="1"/>
  <c r="AK8" i="1"/>
  <c r="S8" i="1"/>
  <c r="AL8" i="1" s="1"/>
  <c r="AK7" i="1"/>
  <c r="S7" i="1"/>
  <c r="AL7" i="1" s="1"/>
  <c r="AK6" i="1"/>
  <c r="S6" i="1"/>
  <c r="AL6" i="1" s="1"/>
  <c r="AK5" i="1"/>
  <c r="S5" i="1"/>
  <c r="AL5" i="1" s="1"/>
  <c r="AK4" i="1"/>
  <c r="S4" i="1"/>
  <c r="AL4" i="1" s="1"/>
  <c r="AK3" i="1"/>
  <c r="S3" i="1"/>
  <c r="AL3" i="1" s="1"/>
  <c r="AL139" i="1" l="1"/>
  <c r="AL184" i="1"/>
  <c r="AL186" i="1"/>
  <c r="AL189" i="1"/>
  <c r="AL246" i="1"/>
  <c r="AL248" i="1"/>
  <c r="AL250" i="1"/>
  <c r="AL253" i="1"/>
  <c r="AL285" i="1"/>
  <c r="AL294" i="1"/>
  <c r="AL230" i="1"/>
  <c r="AL346" i="1"/>
  <c r="AL354" i="1"/>
  <c r="AL376" i="1"/>
  <c r="AL387" i="1"/>
  <c r="AL449" i="1"/>
  <c r="AL433" i="1"/>
</calcChain>
</file>

<file path=xl/sharedStrings.xml><?xml version="1.0" encoding="utf-8"?>
<sst xmlns="http://schemas.openxmlformats.org/spreadsheetml/2006/main" count="4429" uniqueCount="2534">
  <si>
    <t>Cantidad</t>
  </si>
  <si>
    <t xml:space="preserve">Balón Aforado De Vidrio. Con Tapón, Clase A, De 1000 Ml. </t>
  </si>
  <si>
    <t xml:space="preserve">Balón Aforado De Vidrio. Con Tapón, Clase B, De 100 Ml. </t>
  </si>
  <si>
    <t xml:space="preserve">Balón Aforado De Vidrio. Con Tapón, Clase B, De 1000 Ml. </t>
  </si>
  <si>
    <t xml:space="preserve">Balón Aforado De Vidrio. Con Tapón, Clase B, De 200 Ml. </t>
  </si>
  <si>
    <t xml:space="preserve">Balón Aforado De Vidrio. Con Tapón, Clase B, De 2000 Ml. </t>
  </si>
  <si>
    <t xml:space="preserve">Balón Aforado De Vidrio. Con Tapón, Clase B, De 25 Ml. </t>
  </si>
  <si>
    <t>Balón Aforado De Vidrio. Con Tapón, Clase B, De 250 Ml.</t>
  </si>
  <si>
    <t xml:space="preserve">Balón Aforado De Vidrio. Con Tapón, Clase B, De 50 Ml. </t>
  </si>
  <si>
    <t xml:space="preserve">Balón Aforado De Vidrio. Con Tapón, Clase B, De 500 Ml. </t>
  </si>
  <si>
    <t>Bureta Clase A. Punzón Teflón De 10 Ml (0.05 Ml)</t>
  </si>
  <si>
    <t>Bureta Clase A. Llave De Teflón De 25 Ml (0.05 Ml)</t>
  </si>
  <si>
    <t xml:space="preserve">Bureta Clase B. Llave De Teflón De 25 Ml (0.1 Ml)   </t>
  </si>
  <si>
    <t>Cápsula De Porcelana Fondo Redondo De 100 Mm Ø (115 Ml)</t>
  </si>
  <si>
    <t>Cápsula De Porcelana Fondo Redondo De 63 Mm Ø (35 Ml)</t>
  </si>
  <si>
    <t>Churruscos</t>
  </si>
  <si>
    <t xml:space="preserve">Crisol En Porcelana, Forma Alta, Sin Tapa, De 30X38 Mm (15 Ml). </t>
  </si>
  <si>
    <t>Detergente En Polvo X 3000 G</t>
  </si>
  <si>
    <t>Disco De Jeringa De Nitrato De Celulosa De 0.2 Micras 25 Mm</t>
  </si>
  <si>
    <t xml:space="preserve">Dispensador De Volumen Variable De 2 - 10 Ml   </t>
  </si>
  <si>
    <t xml:space="preserve">Dispensador De Volumen Variable De 5 - 25 Ml  </t>
  </si>
  <si>
    <t xml:space="preserve">Embudo De Separacion Llave Teflon De 50 Ml. </t>
  </si>
  <si>
    <t xml:space="preserve">Embudo En Vidrio,  Vástago Corto, De 70 Mm Ø  </t>
  </si>
  <si>
    <t xml:space="preserve">Erlenmeyer De Vidrio Cuello Angosto De 100 Ml </t>
  </si>
  <si>
    <t xml:space="preserve">Erlenmeyer De Vidrio Cuello Angosto De 2000 Ml </t>
  </si>
  <si>
    <t xml:space="preserve">Erlenmeyer De Vidrio Cuello Angosto De 250 Ml </t>
  </si>
  <si>
    <t xml:space="preserve">Erlenmeyer De Vidrio Cuello Angosto De 50 Ml </t>
  </si>
  <si>
    <t xml:space="preserve">Erlenmeyer De Vidrio Cuello Angosto De 500 Ml </t>
  </si>
  <si>
    <t xml:space="preserve">Erlenmeyer De Vidrio  Cuello Angosto De 1000 Ml </t>
  </si>
  <si>
    <t xml:space="preserve">Frasco Gotero Plastico 30 Ml </t>
  </si>
  <si>
    <t xml:space="preserve">Frasco Gotero Plastico 60 Ml </t>
  </si>
  <si>
    <t xml:space="preserve">Frasco Gotero, Tapa Esmerilada Vidrio Ambar 50 Ml  </t>
  </si>
  <si>
    <t xml:space="preserve">Frasco Gotero, Tapa Esmerilada Vidrio Claro 100 Ml </t>
  </si>
  <si>
    <t>Frasco Gotero, Tapa Esmerilada Vidrio Claro 50 Ml</t>
  </si>
  <si>
    <t xml:space="preserve">Frasco Lavador Plástico De 500 Ml </t>
  </si>
  <si>
    <t xml:space="preserve">Frasco Tapa Rosca Azul Vidrio Claro De 100 Ml  Para Solidos </t>
  </si>
  <si>
    <t>Gasa</t>
  </si>
  <si>
    <t>Guantes De Latex Blanco Examen No Esteril Caja</t>
  </si>
  <si>
    <t>Guantes cortos de Nitrilo x Caja de 50 unidades</t>
  </si>
  <si>
    <t>Jabon Axion Por 900 G</t>
  </si>
  <si>
    <t>Laminas Portaobjetos Con Borde Lijado 3" X 1"</t>
  </si>
  <si>
    <t>Laminas Portaobjetos De 3 X 1" (76 X 26 Mm) Lisas</t>
  </si>
  <si>
    <t xml:space="preserve">Laminillas Cubreobjetos De 22 X 22 Mm </t>
  </si>
  <si>
    <t>Mecha Para Mecheros (Metro)</t>
  </si>
  <si>
    <t>Microespátula En Acero Inoxidable (Espatula-Cuchara) 190X8Mm</t>
  </si>
  <si>
    <t>Microespátula En Acero Inoxidable,Doble (Espátula -Cuchara) De 145 Mm De Longitund X 5 Mm De Ancho</t>
  </si>
  <si>
    <t>Microespátula En Acero Inoxidable,Doble (Espátula -Espátula) De 150 Mm De Longitund X 3 Mm De Ancho</t>
  </si>
  <si>
    <t>Mortero En Porcelana De 144 Mm Ø, Con Pistilo</t>
  </si>
  <si>
    <t>Mortero En Porcelana De 63 Mm Ø, Con Pistilo (70 Ml)</t>
  </si>
  <si>
    <t>Mortero En Porcelana De 85 Mm Ø, Con Pistilo</t>
  </si>
  <si>
    <t xml:space="preserve">Nuez Doble En Aluminio </t>
  </si>
  <si>
    <t>Papel De Arroz Para Limpieza De Lentes  4" x 6" X Block 50 hojas</t>
  </si>
  <si>
    <t xml:space="preserve">Pera Pipeteadora Universal De Caucho, 3 Vias </t>
  </si>
  <si>
    <t xml:space="preserve">Picnómetro Sin Termómetro De 10 Ml </t>
  </si>
  <si>
    <t>Picnómetro Sin Termómetro De 25 Ml (Calibrado)</t>
  </si>
  <si>
    <t xml:space="preserve">Pinza De Mohr </t>
  </si>
  <si>
    <t>Pinza De Presion Doble Para Bureta, En Aluminio Con Tornillo</t>
  </si>
  <si>
    <t xml:space="preserve">Pinza Para Erlenmeyer Y Balones En Acero </t>
  </si>
  <si>
    <t xml:space="preserve">Balón Aforado De Vidrio Ambar. Con Tapón, Clase A, De 1000 Ml. </t>
  </si>
  <si>
    <t xml:space="preserve">Balón Aforado De Vidrio. Con Tapón, Clase A De 2000 Ml. </t>
  </si>
  <si>
    <t>Pinzas Kelly Recta Dentada</t>
  </si>
  <si>
    <t xml:space="preserve">Pipeta Graduada Clase B De 1 Ml  (0.01 Ml)  </t>
  </si>
  <si>
    <t xml:space="preserve">Pipeta Graduada Clase B De 10 Ml (0.1 Ml) </t>
  </si>
  <si>
    <t xml:space="preserve">Pipeta Graduada Clase B De 25 Ml (0.1 Ml) </t>
  </si>
  <si>
    <t xml:space="preserve">Pipeta Graduada Clase B De 5 Ml (0.1 Ml) </t>
  </si>
  <si>
    <t xml:space="preserve">Pipeta Graduada Clase B, De 0.5 Ml (0.01 Ml) </t>
  </si>
  <si>
    <t>Pipeta Volumétrica Clase A De 1 Ml, Certificada</t>
  </si>
  <si>
    <t>Pipeta Volumétrica Clase A De 10 Ml, Certificada</t>
  </si>
  <si>
    <t>Pipeta Volumétrica Clase A De 2 Ml, Certificada</t>
  </si>
  <si>
    <t>Pipeta Volumétrica Clase A De 3 Ml, Certificada</t>
  </si>
  <si>
    <t>Pipeta Volumétrica Clase A De 5 Ml, Certificada</t>
  </si>
  <si>
    <t>Probeta Graduada Base Hexagonal De Vidrio Clase A De 1000 Ml (10 Ml)</t>
  </si>
  <si>
    <t xml:space="preserve">Probeta Graduada Base Hexagonal De Vidrio Clase A De 50 Ml (1 Ml) </t>
  </si>
  <si>
    <t>Probeta Graduada Base Hexagonal De Vidrio Clase A De 500 Ml (5 Ml)</t>
  </si>
  <si>
    <t xml:space="preserve">Probeta Plástica En Pp, De 50 Ml, Graduación En Alto Relieve </t>
  </si>
  <si>
    <t>Horadador de Corchos</t>
  </si>
  <si>
    <t>Recipientes Plásticos Con Tapa Capacidad 500 Ml</t>
  </si>
  <si>
    <t xml:space="preserve">Tapones Para Tubo De Ensayo De Vidrio  13  Mm </t>
  </si>
  <si>
    <t>Tapones Para Tubo De Ensayo Vidrio De 25  Mm</t>
  </si>
  <si>
    <t xml:space="preserve">Termómetro De Vidrio, De Mercurio - 10 + 50ºc </t>
  </si>
  <si>
    <t>Balón Aforado 5ml</t>
  </si>
  <si>
    <t xml:space="preserve">Termómetro De Vidrio, De Mercurio - 10 + 150ºc </t>
  </si>
  <si>
    <t xml:space="preserve">Termómetro De Vidrio, De Mercurio - 10 + 200ºc </t>
  </si>
  <si>
    <t xml:space="preserve">Termómetro De Vidrio, De Mercurio - 10 + 250ºc </t>
  </si>
  <si>
    <t xml:space="preserve">Tubo De Ensayo Liso, De Vidrio Para Calentar 20 X 180 Mm </t>
  </si>
  <si>
    <t>Tubo De Ensayo Vidrio Sin Tapa (25 X 150 Mm)</t>
  </si>
  <si>
    <t>Tubo De Ensayo Vidrio Sin Tapa (25 X 200 Mm)</t>
  </si>
  <si>
    <t>Tubo De Reacción  Eppendorf, De 0.5 Ml Con Tapa x1000</t>
  </si>
  <si>
    <t>Tubo De Reacción  Eppendorf, De 1.5 Ml Con Tapa x 1000</t>
  </si>
  <si>
    <t xml:space="preserve">Tubo Tapa Rosca Vidrio De 13 X 100 Mm (9 Ml) </t>
  </si>
  <si>
    <t xml:space="preserve">Tubo Tapa Rosca Vidrio De 16 X 100 Mm </t>
  </si>
  <si>
    <t xml:space="preserve">Tubo Tapa Rosca Vidrio De 16 X 150 Mm (20 Ml) </t>
  </si>
  <si>
    <t>Varilla Agitadora En Vidrio 7 X 250 Mm</t>
  </si>
  <si>
    <t xml:space="preserve">Vaso De Precipitado De Vidrio, De 100 Ml. </t>
  </si>
  <si>
    <t xml:space="preserve">Vaso De Precipitado De Vidrio, De 1000 Ml.  </t>
  </si>
  <si>
    <t xml:space="preserve">Vaso De Precipitado De Vidrio, De 150 Ml  </t>
  </si>
  <si>
    <t xml:space="preserve">Vaso De Precipitado De Vidrio, De 25 Ml </t>
  </si>
  <si>
    <t>Vaso De Precipitado De Vidrio, De 250 Ml</t>
  </si>
  <si>
    <t xml:space="preserve">Vaso De Precipitado De Vidrio, De 400 Ml </t>
  </si>
  <si>
    <t xml:space="preserve">Vaso De Precipitado De Vidrio, De 50 Ml </t>
  </si>
  <si>
    <t xml:space="preserve">Vaso De Precipitado De Vidrio, De 600 Ml </t>
  </si>
  <si>
    <t>Vaso De Precipitado De Vidrio, De 800 Ml</t>
  </si>
  <si>
    <t xml:space="preserve">Vaso De Precipitado Plástico (Pp), De 250 Ml. </t>
  </si>
  <si>
    <t xml:space="preserve">Vaso De Precipitado Plástico (Pp), De 400 Ml. </t>
  </si>
  <si>
    <t xml:space="preserve">Vaso De Precipitado Plástico (Pp), De 600 Ml.  </t>
  </si>
  <si>
    <t xml:space="preserve">Vidrio De Reloj De 60 Mm </t>
  </si>
  <si>
    <t xml:space="preserve">Vidrio De Reloj De 70 Mm </t>
  </si>
  <si>
    <t xml:space="preserve">Vidrio De Reloj De 80 Mm </t>
  </si>
  <si>
    <t>Erelenmeyer Con Desprendimiento Lateral 250 Ml</t>
  </si>
  <si>
    <t>Gafas De Seguridad</t>
  </si>
  <si>
    <t>Caja Para Puntas Brand</t>
  </si>
  <si>
    <t>ESPÁTULA MANGO PLASTICO, ACERO INOXIDABLE 15 CM</t>
  </si>
  <si>
    <t>Mecheros Tipo Bunssen</t>
  </si>
  <si>
    <t>Pipetas Pasteur X 150 Mm de vidrio</t>
  </si>
  <si>
    <t>Pipetas Pasteur X 230 Mm</t>
  </si>
  <si>
    <t xml:space="preserve">Balón Aforado De Vidrio Ambar. Con Tapón, Clase A, De 100 Ml. </t>
  </si>
  <si>
    <t>Viales Plasticos 2Ml Tapa Azul</t>
  </si>
  <si>
    <t>Pipeteador 25ml</t>
  </si>
  <si>
    <t>Puntas Blancas Para Micropipeta 0,5-20 Microlitros</t>
  </si>
  <si>
    <t>Tubos Falcon 15Ml</t>
  </si>
  <si>
    <t>Puntas Para Micropipeta 50-1000 Microlitros</t>
  </si>
  <si>
    <t>Tapas Para Tubos x Paquete</t>
  </si>
  <si>
    <t>Puntas Para Micropipeta 2-200 Microlitros</t>
  </si>
  <si>
    <t>Whirl-Pak Thio-Bag x Caja</t>
  </si>
  <si>
    <t>Frasco Almacenamiento Ambar Tapa Azul 100 Ml</t>
  </si>
  <si>
    <t>Frasco Almacenamiento Vidrio Tapa Esmerilada</t>
  </si>
  <si>
    <t>Tubos Para Centrifuga 28ml Caja x 10</t>
  </si>
  <si>
    <t>Termometro Digital</t>
  </si>
  <si>
    <t>Dispensador De Laminillas</t>
  </si>
  <si>
    <t>Filtro Pentec Gac-10 CARBON ACTIVADO</t>
  </si>
  <si>
    <t xml:space="preserve">Filtros </t>
  </si>
  <si>
    <t>Filtros De Membrana 0,22Micrometros 47Mm</t>
  </si>
  <si>
    <t>Filtros De Membrana 0,8Micrometros 47Mm</t>
  </si>
  <si>
    <t>Filtros De Membrana 0,45 Micrometros 47Mm</t>
  </si>
  <si>
    <t>Modulo De Purificaciín Di-Pak Tipo Long</t>
  </si>
  <si>
    <t>Tubo Para Cultivo Kimble 16*150 +Tapas</t>
  </si>
  <si>
    <t>Termometro  10-110°</t>
  </si>
  <si>
    <t>Tubo de Ensayo   25*200</t>
  </si>
  <si>
    <t>Guantes Negros T -8 par</t>
  </si>
  <si>
    <t>Bureta 50Ml Teflon Clase A</t>
  </si>
  <si>
    <t>Guantes De Carnasa par</t>
  </si>
  <si>
    <t>Papel Filtro 150Mm</t>
  </si>
  <si>
    <t>Tubo capilar X 100 unidades</t>
  </si>
  <si>
    <t>Erlenmeyer 250 ml con desprendimiento kitasato</t>
  </si>
  <si>
    <t xml:space="preserve">Batas </t>
  </si>
  <si>
    <t>Lana de Vidrio x 250g</t>
  </si>
  <si>
    <t>Tijera "mayo" Curvas para Tejidos</t>
  </si>
  <si>
    <t>Papel Indicador Universal x Rollo</t>
  </si>
  <si>
    <t>Malla de asbesto</t>
  </si>
  <si>
    <t>Guardianes</t>
  </si>
  <si>
    <t>Alfileres Entomológicos  0 Enthos O Similar X 50 Unidades</t>
  </si>
  <si>
    <t>Alfileres Entomológicos  00 Enthos O Similar X 50 Unidades</t>
  </si>
  <si>
    <t>Alfileres Entomológicos  000 Enthos O Similar X 50 Unidades</t>
  </si>
  <si>
    <t>Alfileres Entomológicos  1 Enthos O Similar X 50 Unidades</t>
  </si>
  <si>
    <t>Alfileres Entomológicos  2 Enthos O Similar X 50 Unidades</t>
  </si>
  <si>
    <t>Alfileres Entomológicos  3 Enthos O Similar X 50 Unidades</t>
  </si>
  <si>
    <t>Alfileres Entomológicos  4 Enthos O Similar X 50 Unidades</t>
  </si>
  <si>
    <t>Tubos de vidrio</t>
  </si>
  <si>
    <t xml:space="preserve">Balón Aforado De Vidrio. Con Tapón, Clase A, De 500 Ml. </t>
  </si>
  <si>
    <t xml:space="preserve">Balón Aforado De Vidrio. Con Tapón, Clase A, De  250 Ml. </t>
  </si>
  <si>
    <t>Asa unidad</t>
  </si>
  <si>
    <t xml:space="preserve">Asa Curva x 10 unidades </t>
  </si>
  <si>
    <t>Perlas de Vidrio 4,0 mm bolsa x 1Kg</t>
  </si>
  <si>
    <t>Columna para cromatografia 21 x 200</t>
  </si>
  <si>
    <t>Columna para cromatografia 27 x 500</t>
  </si>
  <si>
    <t>Columna para cromatografia 55 x 500</t>
  </si>
  <si>
    <t>Columna para cromatografia 8 x 200</t>
  </si>
  <si>
    <t>Balon fondo plano 29/32 1000ml Pyrex</t>
  </si>
  <si>
    <t>T de destilacion 14/23 29/32 29/32</t>
  </si>
  <si>
    <t>Pipetador 10ml (Verde)</t>
  </si>
  <si>
    <t>Pipeteador 2ml (Azul)</t>
  </si>
  <si>
    <t>Filtro de Membrana 0,20 μm ADVANTEC</t>
  </si>
  <si>
    <t>Tubo Para Centrifuga 50 mL Caja x 10</t>
  </si>
  <si>
    <t>Tiras Indicadoras pH 0-14 Caja x 100 tiras</t>
  </si>
  <si>
    <t>Mortero En Porcelana De 175 Mm Ø, Con Pistilo</t>
  </si>
  <si>
    <t>Dedo frío 29/21</t>
  </si>
  <si>
    <t>Cola de destilacion 29/32</t>
  </si>
  <si>
    <t>Microespátula En Acero Inoxidable,Doble (Espátula -Cuchara) De 180 mm De Longitund X 30 mm De Ancho</t>
  </si>
  <si>
    <t>Papel filtro 110mm Cualitativo 595</t>
  </si>
  <si>
    <t>Papel Filtro 90mm Cualitativo 3hw</t>
  </si>
  <si>
    <t>Papel Filtro 110mm Cualitativo 3hw</t>
  </si>
  <si>
    <t>Papel Filtro 70mm Cualitativo 3hw</t>
  </si>
  <si>
    <t>Papel Filtro 125mm Cualitativo 3hw</t>
  </si>
  <si>
    <t>Papel Filtro 150mm Cualitativo 3hw</t>
  </si>
  <si>
    <t>Papel Filtro 185mm Cualitativo 3hw</t>
  </si>
  <si>
    <t>Papel Filtro 150mm Cuantitativo 388 Black Spot</t>
  </si>
  <si>
    <t>Fraso lavador plastico graduado 125ml</t>
  </si>
  <si>
    <t>Frasco lavador Plastico 1L</t>
  </si>
  <si>
    <t>Placas Excavadas Plasticas caja x 5</t>
  </si>
  <si>
    <t xml:space="preserve">Erlenmeyer 125ml </t>
  </si>
  <si>
    <t xml:space="preserve">Balón Aforado De Vidrio Ambar. Con Tapón, Clase A, De 250 Ml. </t>
  </si>
  <si>
    <t>Probeta Graduada Base Hexagonal De Vidrio Clase A De 100 Ml</t>
  </si>
  <si>
    <t xml:space="preserve">Cinta De Injertación </t>
  </si>
  <si>
    <t>Bayetilla roja 1m</t>
  </si>
  <si>
    <t>Bayetilla Blanca 1m</t>
  </si>
  <si>
    <t>Agitador magnetico con barra</t>
  </si>
  <si>
    <t>Macerador Desechable De 0.5 Ml Referencia  Fisher Brand  03-392-101</t>
  </si>
  <si>
    <t>Macerador Desechable De 1.5 Ml Referencia  Fisher Brand  03-392-100</t>
  </si>
  <si>
    <t>Cajas, Bloques, Soportes Para Almacenar  Tubos  Para Pcr De 0.2 Y 0.5 Ml.</t>
  </si>
  <si>
    <t>Tubo Microcen  0.6 mL x1000</t>
  </si>
  <si>
    <t>Papel Filtro 150mm Cualitativo 595</t>
  </si>
  <si>
    <t>Guantes Multiusos par</t>
  </si>
  <si>
    <t>Barra Magnetica 20x6 mm</t>
  </si>
  <si>
    <t>Barra Magnetica 30x7 mm</t>
  </si>
  <si>
    <t>Barra Magnetica 40x7 mm</t>
  </si>
  <si>
    <t>Pipeta Graduada 50mL</t>
  </si>
  <si>
    <t>Pipeta Graduada 100mL</t>
  </si>
  <si>
    <t>Soporte giratorio para 94 pipetas</t>
  </si>
  <si>
    <t>Bureta Grad A Llave de Vidrio 25mL</t>
  </si>
  <si>
    <t>Bureta Grad A Punzón teflón 25mL</t>
  </si>
  <si>
    <t xml:space="preserve">Bureta 25ml Grad B Llave de Vidrio </t>
  </si>
  <si>
    <t>Tubo de Ensayo Liso, De Vidrio 13 x 100, Caja x 200</t>
  </si>
  <si>
    <t>Laminillas Cubreobjetos De 22 X 40 mm Caja x 100</t>
  </si>
  <si>
    <t>Cuchillas de Bisturí Quirurgico  No 20 Caja x 100</t>
  </si>
  <si>
    <t>Tubo de Ensayo de Vidrio 13 x 100 , Fardos x 10</t>
  </si>
  <si>
    <t>Barra Magnetica 2x7 mm</t>
  </si>
  <si>
    <t>Barra Magnetica 6x25mm</t>
  </si>
  <si>
    <t>Protector Auditivo Tipo Tapón Con Cordel</t>
  </si>
  <si>
    <t>Capsula de Porcelana 80mm</t>
  </si>
  <si>
    <t>Tapaboca Caja x 100</t>
  </si>
  <si>
    <t>Guantes Fibra de Cerámica par</t>
  </si>
  <si>
    <t>Aros de inoculación Paquete x 25</t>
  </si>
  <si>
    <t>Guantes De Carnasa Largos par</t>
  </si>
  <si>
    <t>Gradilla Acrilica Para Tubos De Ensayo</t>
  </si>
  <si>
    <t>Barra Atrapamagnetos</t>
  </si>
  <si>
    <t>Capsula de Porcelana 100mm</t>
  </si>
  <si>
    <t>Laminas Portaobjetos "Frosted" 3" X 1" Caja x 50</t>
  </si>
  <si>
    <t xml:space="preserve">Laminillas Para Camara De Neubauer </t>
  </si>
  <si>
    <t>Papel De Arroz Para Limpieza De Lentes  3" x 5" X Block 50 hojas</t>
  </si>
  <si>
    <t>Pinza Halsted Curva 12,5cm Con Diente</t>
  </si>
  <si>
    <t>Bulbo Para Pipeta Pasteur</t>
  </si>
  <si>
    <t>Erlenmeyer 200ml Cuello Angosto</t>
  </si>
  <si>
    <t>Pinza Grande Para Tubo de Ensayo</t>
  </si>
  <si>
    <t>Pinza Pequeña Para Tubo de Ensayo</t>
  </si>
  <si>
    <t>Asa Bacteriologica Con Aro</t>
  </si>
  <si>
    <t>Guantes Negros T -81/2 par</t>
  </si>
  <si>
    <t>Guantes Negros T9 Par</t>
  </si>
  <si>
    <t>Tubos Falcon 50mL</t>
  </si>
  <si>
    <t>Pipeta Pasteur Plastica x caja</t>
  </si>
  <si>
    <t>Guantes Nitrisolve par</t>
  </si>
  <si>
    <t xml:space="preserve">Recipientes 300 Ml. Marca: Thermo Scientific. </t>
  </si>
  <si>
    <t>Recipientes 500 Ml. Marca: Thermo Scientific</t>
  </si>
  <si>
    <t>Recipientes 1000 Ml. Marca: Thermo Scientific</t>
  </si>
  <si>
    <t>Tapa De Recipientes Con Adaptador</t>
  </si>
  <si>
    <t xml:space="preserve">Filtro De La Tapa Del Recipiente, Pq X 100 Unidades. </t>
  </si>
  <si>
    <t>Vial De 2 Ml. (288 Viales)</t>
  </si>
  <si>
    <t>Vial De 5 Ml. (288 Viales)</t>
  </si>
  <si>
    <t xml:space="preserve">Crimper 13 Mm; Marca: Thermo Scientific; </t>
  </si>
  <si>
    <t xml:space="preserve">Crimper 20 Mm; Marca: Thermo Scientific; </t>
  </si>
  <si>
    <t>Stopper 13 Mm; Marca: Thermo Scientific; Bolsa x 1000</t>
  </si>
  <si>
    <t>Stopper 20 Mm; Marca: Thermo Scientific; Bolsa x 1000</t>
  </si>
  <si>
    <t>Fluidos De Lubricación X Litro; Marca: Thermo Scientific</t>
  </si>
  <si>
    <t>Matraz Kjedhal 100ml</t>
  </si>
  <si>
    <t xml:space="preserve">Balón Aforado De Vidrio. Con Tapón, Clase A, De 100 Ml. </t>
  </si>
  <si>
    <t xml:space="preserve">Balón Aforado De Vidrio. Con Tapón, Clase A, De 200 Ml. </t>
  </si>
  <si>
    <t xml:space="preserve">Balón Aforado De Vidrio. Con Tapón, Clase A, De 50 Ml. </t>
  </si>
  <si>
    <t xml:space="preserve">Balón Aforado De Vidrio Ambar. Con Tapón, Clase A, De 500 Ml. </t>
  </si>
  <si>
    <t xml:space="preserve">Embudo De Separacion Llave Teflon De 250 Ml. </t>
  </si>
  <si>
    <t xml:space="preserve">Embudo De Separacion Llave Vidrio De 250 Ml. </t>
  </si>
  <si>
    <t>Soporte Para Embudo de Separación PP</t>
  </si>
  <si>
    <t>Careta Para Uso Odontologico, Medico Y Veterinario</t>
  </si>
  <si>
    <t>Tubo de Ensayo con Desprendimiento Lateral</t>
  </si>
  <si>
    <t>Tubo de Thiele</t>
  </si>
  <si>
    <t>Balón Fondo Redondo 100ml Con Desprendimiento Lateral</t>
  </si>
  <si>
    <t>Balón Fondo Redondo 250ml Con Desprendimiento Lateral</t>
  </si>
  <si>
    <t>Placas Excavadas Porcelana</t>
  </si>
  <si>
    <t>Embudo Büchner 160mm</t>
  </si>
  <si>
    <t>Gradilla PP Para Tubos Falcon</t>
  </si>
  <si>
    <t>Tapabocas con Filtro</t>
  </si>
  <si>
    <t>Filtros de Repuesto para Tapabocas</t>
  </si>
  <si>
    <t>Cinta De Esterilización x Rollo</t>
  </si>
  <si>
    <t>Bureta 50Ml Vidrio Clase A</t>
  </si>
  <si>
    <t>Botella Winkler Vidrio Translucido 300ml</t>
  </si>
  <si>
    <t>Pinza para bureta doble PP</t>
  </si>
  <si>
    <t>Pinza para bureta sencilla PP</t>
  </si>
  <si>
    <t>Pinza alargada para bureta sin nuez</t>
  </si>
  <si>
    <t>Pinza alargada para bureta con nuez</t>
  </si>
  <si>
    <t>Pinza para matraz</t>
  </si>
  <si>
    <t xml:space="preserve">Pipeta Graduada Clase A De 5 Ml    </t>
  </si>
  <si>
    <t xml:space="preserve">Pipeta Graduada Clase A De 1 Ml  </t>
  </si>
  <si>
    <t xml:space="preserve">Pipeta Graduada Clase B De 2 Ml </t>
  </si>
  <si>
    <t xml:space="preserve">Pipeta Graduada Clase B De 0,5 Ml </t>
  </si>
  <si>
    <t xml:space="preserve">Pipeta Graduada Clase B, De 0.1 Ml  </t>
  </si>
  <si>
    <t xml:space="preserve">Pipeta Graduada Clase A De 20 Ml  </t>
  </si>
  <si>
    <t>Pipeta Volumétrica Clase B De 50 Ml</t>
  </si>
  <si>
    <t xml:space="preserve">Pipeta Volumétrica Clase B De 25 Ml </t>
  </si>
  <si>
    <t xml:space="preserve">Pipeta Volumétrica Clase B De 10 Ml </t>
  </si>
  <si>
    <t>Pipeta Volumétrica Clase B De 5 Ml</t>
  </si>
  <si>
    <t>Pipeta Volumétrica Clase A De 15  Ml</t>
  </si>
  <si>
    <t>Balón Fondo Plano 250ml</t>
  </si>
  <si>
    <t>Pipeta Volumétrica Clase A De 20 Ml</t>
  </si>
  <si>
    <t xml:space="preserve">Balón Fondo Redondo 100ml </t>
  </si>
  <si>
    <t xml:space="preserve">Embudo De Separacion Llave Teflon De 100 Ml. </t>
  </si>
  <si>
    <t>Pipeta Volumétrica Clase A De 4 Ml</t>
  </si>
  <si>
    <t>Frasco lavador plastico 250ml</t>
  </si>
  <si>
    <t xml:space="preserve">Probeta Plástica En Pp, De 1000 Ml, Graduación En Alto Relieve </t>
  </si>
  <si>
    <t xml:space="preserve">Probeta Plástica En Pp, De 500 Ml, Graduación En Alto Relieve </t>
  </si>
  <si>
    <t xml:space="preserve">Probeta Plástica En Pp, De 250 Ml, Graduación En Alto Relieve </t>
  </si>
  <si>
    <t xml:space="preserve">Probeta Plástica En Pp, De 100 Ml, Graduación En Alto Relieve </t>
  </si>
  <si>
    <t xml:space="preserve">Probeta Graduada Base Hexagonal De Plastico Clase B De 500 Ml </t>
  </si>
  <si>
    <t>Probeta Graduada Base Hexagonal De Vidrio Clase B De 250 Ml</t>
  </si>
  <si>
    <t>Probeta Graduada Base Hexagonal De Plastico Clase B De 250 Ml</t>
  </si>
  <si>
    <t xml:space="preserve">Probeta Graduada Base Hexagonal De Vidrio Clase A De 250 Ml </t>
  </si>
  <si>
    <t>Probeta Graduada Base Hexagonal De Plastico Clase B De 100 Ml</t>
  </si>
  <si>
    <t>Condensador Allihn 500mm  NS 29/32</t>
  </si>
  <si>
    <t>Condensador Liebig 300mm NS 39/32</t>
  </si>
  <si>
    <t>Papel Tornasol Rojo</t>
  </si>
  <si>
    <t>Papel Tornasol Azul</t>
  </si>
  <si>
    <t>Tapabocas Caja x 50</t>
  </si>
  <si>
    <t>Caja de Petri 80x15</t>
  </si>
  <si>
    <t>Bidón 25 galones PP</t>
  </si>
  <si>
    <t>Pinzas Para Crisol</t>
  </si>
  <si>
    <t>Pinzas para Beaker</t>
  </si>
  <si>
    <t>Tubos Para Centrifuga 2ml Libre de DNAsas,RNAsas y pirogenos, Bolsa x 500</t>
  </si>
  <si>
    <t>Tubos Para Centrifuga 30 mL, Caja X  10</t>
  </si>
  <si>
    <t xml:space="preserve">Tubos Para Centrifuga 2ml , Bolsa </t>
  </si>
  <si>
    <t>Columna de Fraccionamiento 29/32 29/21</t>
  </si>
  <si>
    <t xml:space="preserve">Picnómetro Sin Termómetro De 25 Ml </t>
  </si>
  <si>
    <t>Botella Winkler  Vidrio Ambar 300ml</t>
  </si>
  <si>
    <t xml:space="preserve">Probeta Graduada Base Hexagonal De Vidrio Clase B De 10 Ml </t>
  </si>
  <si>
    <t xml:space="preserve">Probeta Graduada Base Hexagonal Plastico Clase B De 10 Ml  </t>
  </si>
  <si>
    <t>Tubo de Ensayo 20x150</t>
  </si>
  <si>
    <t>Tubo de Ensayo Vidrio Liso 15x100</t>
  </si>
  <si>
    <t>Tubo Probetón Vidrio 50ml</t>
  </si>
  <si>
    <t>Tubo de Ensayo 8x100</t>
  </si>
  <si>
    <t>Tubo de Ensayo 16 x 150</t>
  </si>
  <si>
    <t>Tubo de Ensayo 18 x 180</t>
  </si>
  <si>
    <t>Tubo de Ensayo Pyrex 9820</t>
  </si>
  <si>
    <t>Filtro de Jeringa Esteril 13mm</t>
  </si>
  <si>
    <t>Grasa Alto Vacio X 150g</t>
  </si>
  <si>
    <t xml:space="preserve">Vidrio De Reloj De 140 Mm </t>
  </si>
  <si>
    <t>Respirador Media Cara</t>
  </si>
  <si>
    <t>Cartucho Quimico 9-243 Para Vapores Organicos y Gases Ácidos</t>
  </si>
  <si>
    <t>Cartucho Quimico 9-242 Para Vapores Organicos</t>
  </si>
  <si>
    <t>Cartucho Quimico 9-244 Para Amoniaco</t>
  </si>
  <si>
    <t>Balón Aforado PP 250ml</t>
  </si>
  <si>
    <t xml:space="preserve">Vaso De Precipitado Plástico (Pp), De 100 Ml. </t>
  </si>
  <si>
    <t xml:space="preserve">Vaso De Precipitado Plástico (Pp), De 500 Ml. </t>
  </si>
  <si>
    <t xml:space="preserve">Embudo En Vidrio,  Vástago Largo, De 70 Mm Ø  </t>
  </si>
  <si>
    <t xml:space="preserve">Embudo En Vidrio,  Vástago Corto, De 100 Mm Ø  </t>
  </si>
  <si>
    <t xml:space="preserve">Aparato de Filtración Completo Vidrio </t>
  </si>
  <si>
    <t>Aguja de Disección Curva</t>
  </si>
  <si>
    <t>Aguja de Disección Recta</t>
  </si>
  <si>
    <t>Aparato de Filtración Completo PS 500ml</t>
  </si>
  <si>
    <t>Pinzas Punta Plana</t>
  </si>
  <si>
    <t>Equipo Soxhlet 500ml</t>
  </si>
  <si>
    <t>Alfileres entomologicos 0 x100</t>
  </si>
  <si>
    <t>Alfileres entomologicos 00x100</t>
  </si>
  <si>
    <t>Alfileres entomologicos 000x100</t>
  </si>
  <si>
    <t>Alfileres entomologicos 1x100</t>
  </si>
  <si>
    <t>Alfileres entomologicos 2x100</t>
  </si>
  <si>
    <t>Alfileres entomologicos 3 x100</t>
  </si>
  <si>
    <t>Alfileres entomologicos 4x100</t>
  </si>
  <si>
    <t>Alfileres entomologicos 5x100</t>
  </si>
  <si>
    <t>Bidón 20 L PP Azul</t>
  </si>
  <si>
    <t>Caja de Petri 150x25</t>
  </si>
  <si>
    <t>Cono imhoff 1000ml PP</t>
  </si>
  <si>
    <t xml:space="preserve">Balón Aforado De Vidrio. Con Tapón, Clase A, De 25 Ml. </t>
  </si>
  <si>
    <t>Espátula En Acero Inoxidable,Doble (Espátula -Canal)  De 185 Mm De Longitud X 8 Mm De Ancho</t>
  </si>
  <si>
    <t>Equipo Soxhlet 100ml</t>
  </si>
  <si>
    <t xml:space="preserve">Probeta Graduada Base Hexagonal De Vidrio Clase B De 25 Ml </t>
  </si>
  <si>
    <t xml:space="preserve">Probeta Graduada Base Hexagonal De Vidrio Clase B De 50 Ml </t>
  </si>
  <si>
    <t xml:space="preserve">Probeta Graduada Base Hexagonal De Vidrio Clase B De 100 Ml </t>
  </si>
  <si>
    <t>Matraz Kjedhal 50ml</t>
  </si>
  <si>
    <t>Balón Fondo Plano 4000ml</t>
  </si>
  <si>
    <t>Hidrometro</t>
  </si>
  <si>
    <t>Papel Filtro 150mm Cuantitativo 389 White Spot</t>
  </si>
  <si>
    <t>Gradilla Tubos De Pcr  0,2 Ml</t>
  </si>
  <si>
    <t>Parafilm 4''X125'</t>
  </si>
  <si>
    <t>GRADILLA PLÁSTICA PARA  100 TUBOS EPPENDORF DE 1,5 ml</t>
  </si>
  <si>
    <t>Gradilla En Madera  para  12 Tubos</t>
  </si>
  <si>
    <t xml:space="preserve">Dispensador De Volumen Variable De 1 - 5 Ml   </t>
  </si>
  <si>
    <t xml:space="preserve">Dispensador De Volumen Variable De 20 - 100 Ml   </t>
  </si>
  <si>
    <t xml:space="preserve">Dispensador De Volumen Variable De 10 - 100 Ml   </t>
  </si>
  <si>
    <t xml:space="preserve">Dispensador De Volumen Variable De 10 - 50 Ml   </t>
  </si>
  <si>
    <t>Mechero en Vidrio</t>
  </si>
  <si>
    <t>Crisol En Porcelana (20 mL). Con tapa</t>
  </si>
  <si>
    <t>Mortero En Porcelana De 110 mm Ø, Con Pistilo</t>
  </si>
  <si>
    <t>Mortero En Porcelana De 125 mm Ø, Con Pistilo</t>
  </si>
  <si>
    <t>Mortero En Porcelana De 150 mm Ø, Con Pistilo</t>
  </si>
  <si>
    <t>Naftalina En esferas x Kg</t>
  </si>
  <si>
    <t>Papel Aluminio En Rollo</t>
  </si>
  <si>
    <t>Cellita 545 x kg</t>
  </si>
  <si>
    <t>Guantes de vinilo translucidos talla M x Caja</t>
  </si>
  <si>
    <t>Cofias</t>
  </si>
  <si>
    <t>Kit de Disección</t>
  </si>
  <si>
    <t>Vinipel X rollo</t>
  </si>
  <si>
    <t>Soporte Universal</t>
  </si>
  <si>
    <t>Viales autoclavables</t>
  </si>
  <si>
    <t>Detergente En Polvo X 500 G</t>
  </si>
  <si>
    <t>Galon 3L</t>
  </si>
  <si>
    <t>Termomertro de maximas y minimas</t>
  </si>
  <si>
    <t>Frasco para bureta, vidrio ambar 2000ml</t>
  </si>
  <si>
    <t>Rack para almacenar tubos de pcr</t>
  </si>
  <si>
    <t>Pipeta graduada clase A 10 ml</t>
  </si>
  <si>
    <t>Campanas de Durham</t>
  </si>
  <si>
    <t>Cryo babies para eppendorf de 1,5 y 2 Ml</t>
  </si>
  <si>
    <t>Jeringa desechable de plástico de 10ml</t>
  </si>
  <si>
    <t>Pilas AAA x 2</t>
  </si>
  <si>
    <t>Pilas AA x 2</t>
  </si>
  <si>
    <t>Cajas de cartón para almacenamiento de tubos de 2 Ml</t>
  </si>
  <si>
    <t>Barra recoge magnetos de 30 cm en teflón</t>
  </si>
  <si>
    <t>Adhesivos para tapas de tubos eppendorf de 2 Ml</t>
  </si>
  <si>
    <t xml:space="preserve">Tamiz standart No. 4 aberturas de 0,187 pulgadas ó 4,75 mm </t>
  </si>
  <si>
    <t>cajas de petri 60*15</t>
  </si>
  <si>
    <t>Frasco de vidrio con tapa rosca metalica de 200 ml</t>
  </si>
  <si>
    <t>Celda de cuarzo 45 x 12,5 mm, 1 cm de paso, sin tapa, 230-2500nm</t>
  </si>
  <si>
    <t>Garrafón plástico polietileno, autoclaveble, graduado con llave de 10L</t>
  </si>
  <si>
    <t>Pipeta graduada clase A de 2 ml (0,02) certificada</t>
  </si>
  <si>
    <t>Pipeta Pasteur vidrio 2 ml -145 mm de longitud caja x 250 unidades</t>
  </si>
  <si>
    <t>Tubo de ensayo 12 x 100</t>
  </si>
  <si>
    <t>Bombillo PHILIPS hologen 12V 35W</t>
  </si>
  <si>
    <t>Bombillo Eiko advantage (EYB) 82 V 360 W</t>
  </si>
  <si>
    <t>Bombillo OSRAM halogen 6V 20W</t>
  </si>
  <si>
    <t>Bombillo 130V 15W E17 Helder clear</t>
  </si>
  <si>
    <t>Bombillo EHJ 24V 250W G6,36</t>
  </si>
  <si>
    <t>Bombillo FTH-C 12V 35W</t>
  </si>
  <si>
    <t>Bombillo EXCELL Halogen lamp 20w</t>
  </si>
  <si>
    <t xml:space="preserve">Bombillo Eiko advantage ENX 360W 82V </t>
  </si>
  <si>
    <t xml:space="preserve">Bombillo USHIO EYB 82V 360W </t>
  </si>
  <si>
    <t>Bombillo OSRAM ENX 360 W 82V</t>
  </si>
  <si>
    <t xml:space="preserve">Bombillo OPALUX 12V 35 W </t>
  </si>
  <si>
    <t>Puntas amarillas para pipetas de 5 a 100 microlitros paquete por 1000</t>
  </si>
  <si>
    <t xml:space="preserve">Celdas de vidrio para fotometro, de 10 mm </t>
  </si>
  <si>
    <t>CÓDIGO</t>
  </si>
  <si>
    <t>NOMBRE</t>
  </si>
  <si>
    <t>FORMULA</t>
  </si>
  <si>
    <t>01 - ALUMINIO</t>
  </si>
  <si>
    <t>01-01</t>
  </si>
  <si>
    <t>ALUMINIO (III) HIDRÓXIDO</t>
  </si>
  <si>
    <t>BLANCO-RAYADO</t>
  </si>
  <si>
    <t>01-02</t>
  </si>
  <si>
    <t>ALUMINIO (III) SULFATO</t>
  </si>
  <si>
    <t>NARANJA</t>
  </si>
  <si>
    <t>01-03</t>
  </si>
  <si>
    <t>ALUMINIO (III) CLORURO HEXAHIDRATADO</t>
  </si>
  <si>
    <t>01-04</t>
  </si>
  <si>
    <t>ALUMINIO (III) NITRATO NONAHIDRATADO</t>
  </si>
  <si>
    <t>AMARILLO</t>
  </si>
  <si>
    <t>01-05</t>
  </si>
  <si>
    <t>ALUMINIO (III) Y POTASIO (I) SULFATO DODECAHIDRATADO</t>
  </si>
  <si>
    <t>01-06</t>
  </si>
  <si>
    <t>01-07</t>
  </si>
  <si>
    <t>ALUMINIO METÁLICO GRANALLAS</t>
  </si>
  <si>
    <t>Al</t>
  </si>
  <si>
    <t>ROJO</t>
  </si>
  <si>
    <t>01-08</t>
  </si>
  <si>
    <t>ALUMINIO EN CINTA</t>
  </si>
  <si>
    <t>02 - AMONIO</t>
  </si>
  <si>
    <t>02-01</t>
  </si>
  <si>
    <t>AMONIO (I) CLORURO</t>
  </si>
  <si>
    <t>02-02</t>
  </si>
  <si>
    <t>AMONIO (I) HIDRÓXIDO</t>
  </si>
  <si>
    <t>02-03</t>
  </si>
  <si>
    <t>AMONIO MOLIBDATO TETRAHIDRATADO</t>
  </si>
  <si>
    <t>02-04</t>
  </si>
  <si>
    <t>AMONIO (I) ACETATO</t>
  </si>
  <si>
    <t>02-05</t>
  </si>
  <si>
    <t>02-06</t>
  </si>
  <si>
    <t>AMONIO (I) CARBONATO</t>
  </si>
  <si>
    <t>02-07</t>
  </si>
  <si>
    <t>AMONIO HIDROGENO FOSFATO</t>
  </si>
  <si>
    <t>02-08</t>
  </si>
  <si>
    <t>AMONIO (I) SULFATO</t>
  </si>
  <si>
    <t>02-09</t>
  </si>
  <si>
    <t>AMONIO (I) FLUORURO</t>
  </si>
  <si>
    <t>AZUL</t>
  </si>
  <si>
    <t>02-10</t>
  </si>
  <si>
    <t>AMONIO (I) OXALATO</t>
  </si>
  <si>
    <t>02-11</t>
  </si>
  <si>
    <t>AMONIO (I) NITRATO</t>
  </si>
  <si>
    <t>02-12</t>
  </si>
  <si>
    <t>AMONIO (I) TIOCIANATO</t>
  </si>
  <si>
    <t>02-13</t>
  </si>
  <si>
    <t>HIDROXILAMONIO CLORURO</t>
  </si>
  <si>
    <t>ROJO-RAYADO</t>
  </si>
  <si>
    <t>02-14</t>
  </si>
  <si>
    <t>AMONIO (I) DICROMATO</t>
  </si>
  <si>
    <t>02-15</t>
  </si>
  <si>
    <t>AMONIO (I) METAVANADATO</t>
  </si>
  <si>
    <t>02-16</t>
  </si>
  <si>
    <t>AMONIO CERIO (IV) NITRATO</t>
  </si>
  <si>
    <t>02-17</t>
  </si>
  <si>
    <t>SULFATO DE AMONIO Y CERIO (IV)</t>
  </si>
  <si>
    <t>02-18</t>
  </si>
  <si>
    <t>AMONIO PEROXIDISULFATO</t>
  </si>
  <si>
    <t>(NH4)2S2O8</t>
  </si>
  <si>
    <t>02-19</t>
  </si>
  <si>
    <t>AMONIO FLORURO</t>
  </si>
  <si>
    <t>02-20</t>
  </si>
  <si>
    <t>c(NH4)2Fe(SO4)2)</t>
  </si>
  <si>
    <t>03 - BARIO</t>
  </si>
  <si>
    <t>03-01</t>
  </si>
  <si>
    <t>BARIO (II) CLORURO</t>
  </si>
  <si>
    <t>03-02</t>
  </si>
  <si>
    <t>BARIO (II) ACETATO</t>
  </si>
  <si>
    <t>03-03</t>
  </si>
  <si>
    <t>BARIO (II) HIDRÓXIDO</t>
  </si>
  <si>
    <t>03-05</t>
  </si>
  <si>
    <t>BARIO (II) SULFATO</t>
  </si>
  <si>
    <t>03-06</t>
  </si>
  <si>
    <t>BARIO STANDARD PARA ABSORCION ATOMICA 1mg/Ml</t>
  </si>
  <si>
    <t>Ba(NO3)2</t>
  </si>
  <si>
    <t>04 - BORO</t>
  </si>
  <si>
    <t>04-01</t>
  </si>
  <si>
    <t>ACIDO BORICO</t>
  </si>
  <si>
    <t>04-02</t>
  </si>
  <si>
    <t>BORON 1000µg/ml</t>
  </si>
  <si>
    <t>04-03</t>
  </si>
  <si>
    <t xml:space="preserve"> 05 - CALCIO</t>
  </si>
  <si>
    <t>05-01</t>
  </si>
  <si>
    <t>CALCIO (II) CARBONATO</t>
  </si>
  <si>
    <t>05-02</t>
  </si>
  <si>
    <t>CALCIO (II) SULFATO DIHIDRATADO</t>
  </si>
  <si>
    <t>05-03</t>
  </si>
  <si>
    <t>CALCIO (II) CLORURO ANHIDRO</t>
  </si>
  <si>
    <t>05-04</t>
  </si>
  <si>
    <t>CALCIO (II) FOSFATO</t>
  </si>
  <si>
    <t>05-05</t>
  </si>
  <si>
    <t>CALCIO (II) FOSFATO TRIBÁSICO</t>
  </si>
  <si>
    <t>05-06</t>
  </si>
  <si>
    <t>CALCIO (II) HIDRÓXIDO</t>
  </si>
  <si>
    <t>05-07</t>
  </si>
  <si>
    <t>CALCIO ACETATO</t>
  </si>
  <si>
    <t>05-08</t>
  </si>
  <si>
    <t>CALCIO 98% METAL EN GRANULOS</t>
  </si>
  <si>
    <t>Ca</t>
  </si>
  <si>
    <t>05-09</t>
  </si>
  <si>
    <t>CALCIO (II) FLUORURO</t>
  </si>
  <si>
    <t>05-10</t>
  </si>
  <si>
    <t>CALCIO TRITRIPLEX 1000 ppm</t>
  </si>
  <si>
    <t>05-11</t>
  </si>
  <si>
    <t>CALCIO (II) ÓXIDO</t>
  </si>
  <si>
    <t>CaO</t>
  </si>
  <si>
    <t>05-12</t>
  </si>
  <si>
    <t>CALCIO NITRATO 4-HIDRATO-</t>
  </si>
  <si>
    <t>05-13</t>
  </si>
  <si>
    <t>CALCIO HIPOCLORITO</t>
  </si>
  <si>
    <t>05-14</t>
  </si>
  <si>
    <t>CALCIO CLORURO DIHIDRATO</t>
  </si>
  <si>
    <t>05-15</t>
  </si>
  <si>
    <t>CALCIO CARBURO</t>
  </si>
  <si>
    <t>ROJO CON FRANJAS</t>
  </si>
  <si>
    <t>06 - CARBONO</t>
  </si>
  <si>
    <t>06-01</t>
  </si>
  <si>
    <t>CARBON ACTIVADO</t>
  </si>
  <si>
    <t>C</t>
  </si>
  <si>
    <t>07 - COBALTO</t>
  </si>
  <si>
    <t>07-01</t>
  </si>
  <si>
    <t>COBALTO II CLORURO 6-HIDRATO</t>
  </si>
  <si>
    <t>07-02</t>
  </si>
  <si>
    <t>COBALTO (III) NITRATO HEXAHIDRATADO</t>
  </si>
  <si>
    <t>07-03</t>
  </si>
  <si>
    <t>COBALTO (II) SULFATO HEPTAHIDRATADO</t>
  </si>
  <si>
    <t>07-04</t>
  </si>
  <si>
    <t>08 - COBRE</t>
  </si>
  <si>
    <t>08-01</t>
  </si>
  <si>
    <t>COBRE (II) ACETATO MONOHIDRATADO</t>
  </si>
  <si>
    <t>08-02</t>
  </si>
  <si>
    <t>COBRE (I) CLORURO</t>
  </si>
  <si>
    <t>CuCl</t>
  </si>
  <si>
    <t>08-03</t>
  </si>
  <si>
    <t>COBRE (II) SULFATO PENTAHIDRATADO</t>
  </si>
  <si>
    <t>08-04</t>
  </si>
  <si>
    <t>COBRE (II) CLORURO</t>
  </si>
  <si>
    <t>08-05</t>
  </si>
  <si>
    <t>COBRE METALICO EN LAMINA</t>
  </si>
  <si>
    <t>Cu</t>
  </si>
  <si>
    <t>08-06</t>
  </si>
  <si>
    <t>COBRE (II) NITRATO TRIHIDRATADO</t>
  </si>
  <si>
    <t>08-07</t>
  </si>
  <si>
    <t>COBRE (II) ÓXIDO</t>
  </si>
  <si>
    <t>CuO</t>
  </si>
  <si>
    <t>08-08</t>
  </si>
  <si>
    <t>08-09</t>
  </si>
  <si>
    <t>COBRE (II) SULFATO ANHIDRIDO</t>
  </si>
  <si>
    <t>09 - CROMO</t>
  </si>
  <si>
    <t>09-01</t>
  </si>
  <si>
    <t>ACIDO CROMÍCO ANHIDRO</t>
  </si>
  <si>
    <t>BLANCO</t>
  </si>
  <si>
    <t>10 - FOSFORO</t>
  </si>
  <si>
    <t>10-01</t>
  </si>
  <si>
    <t>ACIDO FOSFÓRICO</t>
  </si>
  <si>
    <t>10-02</t>
  </si>
  <si>
    <t>10-03</t>
  </si>
  <si>
    <t>FOSFORO EN BARRAS</t>
  </si>
  <si>
    <t>P</t>
  </si>
  <si>
    <t>10-04</t>
  </si>
  <si>
    <t xml:space="preserve">FOSFORILO CLORURO </t>
  </si>
  <si>
    <t>POCl3</t>
  </si>
  <si>
    <t>BLANCO RAYAS</t>
  </si>
  <si>
    <t>11 - HIERRO</t>
  </si>
  <si>
    <t>11-01</t>
  </si>
  <si>
    <t>HIERRO (III) CLORURO</t>
  </si>
  <si>
    <t>11-02</t>
  </si>
  <si>
    <t>HIERRO (II) SULFATO HEPTAHIDRATADO</t>
  </si>
  <si>
    <t>11-03</t>
  </si>
  <si>
    <t xml:space="preserve">HIERRO (II) AMONIO (I) SULFATO HEXAHIDRATADO </t>
  </si>
  <si>
    <t>11-04</t>
  </si>
  <si>
    <t>TRITRIPLEX HIERRO 1000 ppm</t>
  </si>
  <si>
    <t>Fe</t>
  </si>
  <si>
    <t>11-05</t>
  </si>
  <si>
    <t>HIERRO SULFURO</t>
  </si>
  <si>
    <t>11-06</t>
  </si>
  <si>
    <t>HIERRO POLVO</t>
  </si>
  <si>
    <t>11-07</t>
  </si>
  <si>
    <t>HIERRO (III) OXIDO</t>
  </si>
  <si>
    <t>11-08</t>
  </si>
  <si>
    <t xml:space="preserve">HIERRO (III) CLORURO HEXAHIDRATADO  </t>
  </si>
  <si>
    <t>11-09</t>
  </si>
  <si>
    <t xml:space="preserve">HIERRO (II) AMONIO (I) SULFATO HEPTAHIDRATADO </t>
  </si>
  <si>
    <t>12 - LITIO</t>
  </si>
  <si>
    <t>12-01</t>
  </si>
  <si>
    <t>LITIO (I) CLORURO</t>
  </si>
  <si>
    <t>LiCl</t>
  </si>
  <si>
    <t>12-02</t>
  </si>
  <si>
    <t>LITIO (I) CARBONATO</t>
  </si>
  <si>
    <t>12-03</t>
  </si>
  <si>
    <t>LITIO (I) CITRATO</t>
  </si>
  <si>
    <t>12-04</t>
  </si>
  <si>
    <t>LITIO</t>
  </si>
  <si>
    <t>Li</t>
  </si>
  <si>
    <t>13 - MAGNESIO</t>
  </si>
  <si>
    <t>13-01</t>
  </si>
  <si>
    <t>MAGNESIO (II) SULFATO HEPTAHIDRATADO</t>
  </si>
  <si>
    <t>13-02</t>
  </si>
  <si>
    <t>MAGNESIO (II) CLORURO HEXAHIDRATADO</t>
  </si>
  <si>
    <t>MgCl x 6H2O</t>
  </si>
  <si>
    <t>13-03</t>
  </si>
  <si>
    <t>MAGNESIO (II) METALICO (CINTA)</t>
  </si>
  <si>
    <t>Mg</t>
  </si>
  <si>
    <t>13-04</t>
  </si>
  <si>
    <t>MAGNESIO (II) ÓXIDO</t>
  </si>
  <si>
    <t>MgO</t>
  </si>
  <si>
    <t>13-05</t>
  </si>
  <si>
    <t>MAGNESIO (II) NITRATO HEXAHIDRATADO</t>
  </si>
  <si>
    <t>13-06</t>
  </si>
  <si>
    <t>TRITRIPLEX MAGNESIO 1000 ppm (EDTA)</t>
  </si>
  <si>
    <t>13-07</t>
  </si>
  <si>
    <t>MAGNESIO (II) METALICO (POLVO)</t>
  </si>
  <si>
    <t>14 - MANGANESO</t>
  </si>
  <si>
    <t>14-01</t>
  </si>
  <si>
    <t>MANGANESO (VI) DIÓXIDO</t>
  </si>
  <si>
    <t>14-02</t>
  </si>
  <si>
    <t>MANGANESO (II) CLORURO TETRAHIDRATO</t>
  </si>
  <si>
    <t>14-03</t>
  </si>
  <si>
    <t>TRITRIPLEX MANGANESO 1000 ppm</t>
  </si>
  <si>
    <t>Mn</t>
  </si>
  <si>
    <t>14-04</t>
  </si>
  <si>
    <t>MANGANESO (II) SULFATO MONOHIDRATADO</t>
  </si>
  <si>
    <t>14-05</t>
  </si>
  <si>
    <t>MANGANESO (II) NITRATO HEXAHIDRATADO</t>
  </si>
  <si>
    <t>14-06</t>
  </si>
  <si>
    <t>MANGANESO (II) NITRATO TETRAHIDRATADO</t>
  </si>
  <si>
    <t>14-07</t>
  </si>
  <si>
    <t>PATRON DE MANGANESO 1mg/Ml</t>
  </si>
  <si>
    <t>15 - MERCURIO</t>
  </si>
  <si>
    <t>15-01</t>
  </si>
  <si>
    <t>MERCURIO (I) CLORURO</t>
  </si>
  <si>
    <t>HgCl</t>
  </si>
  <si>
    <t>15-02</t>
  </si>
  <si>
    <t>MERCURIO (I) NITRATO</t>
  </si>
  <si>
    <t>15-03</t>
  </si>
  <si>
    <t>MERCURIO (I) SULFATO</t>
  </si>
  <si>
    <t>15-04</t>
  </si>
  <si>
    <t>MERCURIO METALICO</t>
  </si>
  <si>
    <t>Hg</t>
  </si>
  <si>
    <t>15-05</t>
  </si>
  <si>
    <t>MERCURIO CROMO</t>
  </si>
  <si>
    <t>15-06</t>
  </si>
  <si>
    <t>MERCURIO (II) CLORURO</t>
  </si>
  <si>
    <t>15-07</t>
  </si>
  <si>
    <t>MERCURIO (II) YODURO</t>
  </si>
  <si>
    <t>15-08</t>
  </si>
  <si>
    <t>MERCURIO(II)OXIDO ROJO</t>
  </si>
  <si>
    <t>16 - MOLIBDENO</t>
  </si>
  <si>
    <t>16-01</t>
  </si>
  <si>
    <t>MOLIBDENO (VI) ÓXIDO</t>
  </si>
  <si>
    <t>16-02</t>
  </si>
  <si>
    <t>ACIDO MOLIBDICO VER 27-23</t>
  </si>
  <si>
    <t>16-03</t>
  </si>
  <si>
    <t>MOLIBDENO PATRÓN 1mg/Ml CARLO ERBA</t>
  </si>
  <si>
    <t>17 - PLATA</t>
  </si>
  <si>
    <t>17-01</t>
  </si>
  <si>
    <t>PLATA (I) NITRATO</t>
  </si>
  <si>
    <t>17-02</t>
  </si>
  <si>
    <t>PLATA (I) SULFATO</t>
  </si>
  <si>
    <t>17-03</t>
  </si>
  <si>
    <t>PLATA ACETATO</t>
  </si>
  <si>
    <t>17-04</t>
  </si>
  <si>
    <t>PLATA NITRATO EN SOLUCIÓN 0,1N PATRON TITRISOL</t>
  </si>
  <si>
    <t>18 - POTASIO</t>
  </si>
  <si>
    <t>18-01</t>
  </si>
  <si>
    <t>POTASIO ACETATO</t>
  </si>
  <si>
    <t>18-02</t>
  </si>
  <si>
    <t>POTASIO CADMIATO</t>
  </si>
  <si>
    <t>18-03</t>
  </si>
  <si>
    <t>POTASIO CIANURO</t>
  </si>
  <si>
    <t>KCN</t>
  </si>
  <si>
    <t>18-04</t>
  </si>
  <si>
    <t>POTASIO CLORURO</t>
  </si>
  <si>
    <t>KCl</t>
  </si>
  <si>
    <t>18-05</t>
  </si>
  <si>
    <t>POTASIO CROMATO</t>
  </si>
  <si>
    <t>18-06</t>
  </si>
  <si>
    <t>POTASIO DICROMATO</t>
  </si>
  <si>
    <t>18-07</t>
  </si>
  <si>
    <t>POTASIO FERROCIANURO TRIHIDRATADO</t>
  </si>
  <si>
    <t>18-08</t>
  </si>
  <si>
    <t>POTASIO FOSFATO MONOBÁSICO</t>
  </si>
  <si>
    <t>18-09</t>
  </si>
  <si>
    <t>POTASIO FOSFATO DIBÁSICO</t>
  </si>
  <si>
    <t>18-10</t>
  </si>
  <si>
    <t>POTASIO BIFTALATO</t>
  </si>
  <si>
    <t>18-11</t>
  </si>
  <si>
    <t>POTASIO HIDRÓXIDO</t>
  </si>
  <si>
    <t>KOH</t>
  </si>
  <si>
    <t>18-12</t>
  </si>
  <si>
    <t>POTASIO NITRATO</t>
  </si>
  <si>
    <t>18-13</t>
  </si>
  <si>
    <t>POTASIO OXALATO</t>
  </si>
  <si>
    <t>18-14</t>
  </si>
  <si>
    <t>POTASIO TARTRATO</t>
  </si>
  <si>
    <t>18-15</t>
  </si>
  <si>
    <t>POTASIO YODURO</t>
  </si>
  <si>
    <t>KI</t>
  </si>
  <si>
    <t>18-16</t>
  </si>
  <si>
    <t>POTASIO SULFATO</t>
  </si>
  <si>
    <t>18-17</t>
  </si>
  <si>
    <t>POTASIO BICARBONATO</t>
  </si>
  <si>
    <t>18-18</t>
  </si>
  <si>
    <t>POTASIO PERMANGANATO</t>
  </si>
  <si>
    <t>18-19</t>
  </si>
  <si>
    <t>POTASIO BISULFATO</t>
  </si>
  <si>
    <t>18-20</t>
  </si>
  <si>
    <t>POTASIO CARBONATO</t>
  </si>
  <si>
    <t>18-21</t>
  </si>
  <si>
    <t>POTASIO Y ANTIMONIO TARTRATO</t>
  </si>
  <si>
    <t>18-22</t>
  </si>
  <si>
    <t>POTASIO CLORATO</t>
  </si>
  <si>
    <t>18-23</t>
  </si>
  <si>
    <t>POTASIO FERRICIANURO</t>
  </si>
  <si>
    <t>18-24</t>
  </si>
  <si>
    <t>POTASIO BROMURO</t>
  </si>
  <si>
    <t>KBr</t>
  </si>
  <si>
    <t>18-25</t>
  </si>
  <si>
    <t>POTASIO METABISULFITO</t>
  </si>
  <si>
    <t>18-26</t>
  </si>
  <si>
    <t>POTASIO BIYODATO</t>
  </si>
  <si>
    <t>18-27</t>
  </si>
  <si>
    <t>POTASIO YODATO</t>
  </si>
  <si>
    <t>18-28</t>
  </si>
  <si>
    <t>FLUORURO PATRON FOR 1000 MG F-, (KF IN H2O) TITRISOL</t>
  </si>
  <si>
    <t>KF</t>
  </si>
  <si>
    <t>18-29</t>
  </si>
  <si>
    <t>18-30</t>
  </si>
  <si>
    <t>POTASIO BROMATO</t>
  </si>
  <si>
    <t>18-31</t>
  </si>
  <si>
    <t>POTASIO PERCLORATO</t>
  </si>
  <si>
    <t>18-32</t>
  </si>
  <si>
    <t>POTASIO HEXACIANOFERRATO</t>
  </si>
  <si>
    <t>18-33</t>
  </si>
  <si>
    <t>POTASIO Y SODIO TARTRATO TETRAHIDRATADO</t>
  </si>
  <si>
    <t>18-34</t>
  </si>
  <si>
    <t>POTASIO Y ANTIMONIO OXIDOTARTRATO HEMIHIDRATO</t>
  </si>
  <si>
    <t>18-35</t>
  </si>
  <si>
    <t>POTASIO HIDROGENO FTALATO (BIFTALATO)</t>
  </si>
  <si>
    <t>C6H4COOHCOOK</t>
  </si>
  <si>
    <t>19 - SILICIO</t>
  </si>
  <si>
    <t>19 -01</t>
  </si>
  <si>
    <t>SILICA GEL (Desecadores)</t>
  </si>
  <si>
    <t>Si</t>
  </si>
  <si>
    <t>19-02</t>
  </si>
  <si>
    <t>SODIO SILICATO</t>
  </si>
  <si>
    <t>19-03</t>
  </si>
  <si>
    <t>SODIO SALICILATO</t>
  </si>
  <si>
    <t>19-04</t>
  </si>
  <si>
    <t>FOLIOS PLASTICOS SILICAGEL 60 F 254</t>
  </si>
  <si>
    <t>SI02</t>
  </si>
  <si>
    <t>19-05</t>
  </si>
  <si>
    <t>SILICAGEL 60 TLC</t>
  </si>
  <si>
    <t>SI03</t>
  </si>
  <si>
    <t>19-06</t>
  </si>
  <si>
    <t>FOLIOS ALUMINIO SILICAGEL 60 F 254 S</t>
  </si>
  <si>
    <t>19-07</t>
  </si>
  <si>
    <t>SILICA GEL PARA COLUMNA</t>
  </si>
  <si>
    <t>SiO2</t>
  </si>
  <si>
    <t>19-08</t>
  </si>
  <si>
    <t>SILICA GEL 3-6mm CON INDICADOR DE HUMEDAD</t>
  </si>
  <si>
    <t>20 - SODIO</t>
  </si>
  <si>
    <t>20-01</t>
  </si>
  <si>
    <t>SODIO CARBONATO ANHIDRO</t>
  </si>
  <si>
    <t>20-02</t>
  </si>
  <si>
    <t>SODIO CIANURO</t>
  </si>
  <si>
    <t>NaCN</t>
  </si>
  <si>
    <t>20-03</t>
  </si>
  <si>
    <t>SODIO CITRATO</t>
  </si>
  <si>
    <t>20-04</t>
  </si>
  <si>
    <t>SODIO CLORURO</t>
  </si>
  <si>
    <t>NaCl</t>
  </si>
  <si>
    <t>20-05</t>
  </si>
  <si>
    <t>SODIO FOSFATO BIBÁSICO DODECAHIDRATO</t>
  </si>
  <si>
    <t>20-06</t>
  </si>
  <si>
    <t>SODIO HIDRÓXIDO</t>
  </si>
  <si>
    <t>NaOH</t>
  </si>
  <si>
    <t>20-07</t>
  </si>
  <si>
    <t>SODIO HIPOCLORITO SLC 15%</t>
  </si>
  <si>
    <t>NaClO</t>
  </si>
  <si>
    <t>20-08</t>
  </si>
  <si>
    <t>SODIO METABISULFITO</t>
  </si>
  <si>
    <t>20-09</t>
  </si>
  <si>
    <t>SODIO SULFATO</t>
  </si>
  <si>
    <t>20-10</t>
  </si>
  <si>
    <t>SODIO SULFUROx9H2O</t>
  </si>
  <si>
    <t>20-11</t>
  </si>
  <si>
    <t>SODIO TARTRATO</t>
  </si>
  <si>
    <t>20-12</t>
  </si>
  <si>
    <t>SODIO Y POTASIO TARTRATO</t>
  </si>
  <si>
    <t>20-13</t>
  </si>
  <si>
    <t>SODIO TETRABORATO (BORÁX)</t>
  </si>
  <si>
    <t>20-14</t>
  </si>
  <si>
    <t>SODIO TIOSULFATO PENTAHIDRATADO</t>
  </si>
  <si>
    <t>20-15</t>
  </si>
  <si>
    <t>SODIO AZIDA</t>
  </si>
  <si>
    <t>20-16</t>
  </si>
  <si>
    <t>SODIO NITRATO</t>
  </si>
  <si>
    <t>20-17</t>
  </si>
  <si>
    <t>SODIO BICARBONATO</t>
  </si>
  <si>
    <t>20-18</t>
  </si>
  <si>
    <t>SODIO OXALATO</t>
  </si>
  <si>
    <t>20-19</t>
  </si>
  <si>
    <t>SODIO ACETATO</t>
  </si>
  <si>
    <t>20-20</t>
  </si>
  <si>
    <t>SODIO POLIFOSFATO</t>
  </si>
  <si>
    <t>20-21</t>
  </si>
  <si>
    <t>SODIO FLUORURO</t>
  </si>
  <si>
    <t>NaF</t>
  </si>
  <si>
    <t>20-22</t>
  </si>
  <si>
    <t xml:space="preserve">SODIO PIROFOSFATO 10-HIDRATO </t>
  </si>
  <si>
    <t>20-23</t>
  </si>
  <si>
    <t>SODIO SULFITO</t>
  </si>
  <si>
    <t>20-24</t>
  </si>
  <si>
    <t xml:space="preserve">SODIODIETIL-DITIOCARBAMATO </t>
  </si>
  <si>
    <t>20-25</t>
  </si>
  <si>
    <t>SODIO HIDRÓXIDO 1,0N</t>
  </si>
  <si>
    <t>20-26</t>
  </si>
  <si>
    <t>SODIO DITIONITO</t>
  </si>
  <si>
    <t>20-27</t>
  </si>
  <si>
    <t>SODIO FOSFATO MONOBÁSICO</t>
  </si>
  <si>
    <t>20-28</t>
  </si>
  <si>
    <t>SODIO BENZOATO</t>
  </si>
  <si>
    <t>20-29</t>
  </si>
  <si>
    <t>SODIO YODURO</t>
  </si>
  <si>
    <t>NaI</t>
  </si>
  <si>
    <t>20-30</t>
  </si>
  <si>
    <t>SODIO FOSFATO DIBÁSICO ANHIDRO</t>
  </si>
  <si>
    <t>20-31</t>
  </si>
  <si>
    <t>SODIO HEXAMETAFOSFATO</t>
  </si>
  <si>
    <t>20-32</t>
  </si>
  <si>
    <t>SODIO NITROPRUSIATO</t>
  </si>
  <si>
    <t>20-33</t>
  </si>
  <si>
    <t>SODIO DICROMATO</t>
  </si>
  <si>
    <t>20-34</t>
  </si>
  <si>
    <t>BISMUTATO DE SODIO</t>
  </si>
  <si>
    <t>NaBiO3</t>
  </si>
  <si>
    <t>20-35</t>
  </si>
  <si>
    <t>SODIO FENOLATO</t>
  </si>
  <si>
    <t>20-36</t>
  </si>
  <si>
    <t>SODIO NITRITO</t>
  </si>
  <si>
    <t>20-37</t>
  </si>
  <si>
    <t>SODIO MOLIBDATO DIHIDRATO PARA ANALISIS</t>
  </si>
  <si>
    <t>20-38</t>
  </si>
  <si>
    <t>20-39</t>
  </si>
  <si>
    <t>SODIO METAL BARRAS</t>
  </si>
  <si>
    <t>Na</t>
  </si>
  <si>
    <t>Rojo Rayado</t>
  </si>
  <si>
    <t>20-40</t>
  </si>
  <si>
    <t>SODIO FOSFATO</t>
  </si>
  <si>
    <t>Na3PO4</t>
  </si>
  <si>
    <t>20-41</t>
  </si>
  <si>
    <t>SODIO DODECIL SULFATO(SDS)</t>
  </si>
  <si>
    <t xml:space="preserve">ROJO </t>
  </si>
  <si>
    <t>20-42</t>
  </si>
  <si>
    <t>SODIO HIDROGENOFOSFATO</t>
  </si>
  <si>
    <t>20-43</t>
  </si>
  <si>
    <t>SODIO ARCENITO SLN 0,1N</t>
  </si>
  <si>
    <t>20-44</t>
  </si>
  <si>
    <t>SODIUM 2-DODECOXYETHYL SULFATE (TEXAPON 40)</t>
  </si>
  <si>
    <t>20-45</t>
  </si>
  <si>
    <t>20-46</t>
  </si>
  <si>
    <t>SODIO TIOSULFATO EN SOLUCION 0,1N PATRON TITRISOL</t>
  </si>
  <si>
    <t>20-47</t>
  </si>
  <si>
    <t>SODIO HIDROXIDO EN SOLUCIÓN 1N PATRON TITRISOL</t>
  </si>
  <si>
    <t>21  -  YODO</t>
  </si>
  <si>
    <t>21-01</t>
  </si>
  <si>
    <t>YODO RESUBLIMADO</t>
  </si>
  <si>
    <t>I</t>
  </si>
  <si>
    <t>21-02</t>
  </si>
  <si>
    <t>YODO MONOBROMURO</t>
  </si>
  <si>
    <t>22  -  ZINC</t>
  </si>
  <si>
    <t>22-01</t>
  </si>
  <si>
    <t>CLORURO DE ZINC</t>
  </si>
  <si>
    <t xml:space="preserve">BLANCO </t>
  </si>
  <si>
    <t>22-02</t>
  </si>
  <si>
    <t>ZINC SULFATO HEPTAHIDRATADO</t>
  </si>
  <si>
    <t>22-03</t>
  </si>
  <si>
    <t>Zn</t>
  </si>
  <si>
    <t>ROJO-RAYAS</t>
  </si>
  <si>
    <t>22-04</t>
  </si>
  <si>
    <t>ZINC 1000 ppm SLN ESTÁNDAR</t>
  </si>
  <si>
    <t>22-05</t>
  </si>
  <si>
    <t>ZINC SULFATO 0,1 N SLN ESTÁNDAR TITRISOL</t>
  </si>
  <si>
    <t>c(ZnSO4)</t>
  </si>
  <si>
    <t>22-06</t>
  </si>
  <si>
    <t xml:space="preserve">ZINC LAMINAS </t>
  </si>
  <si>
    <t>ROJO -RAYAS</t>
  </si>
  <si>
    <t>23 - INDICADORES</t>
  </si>
  <si>
    <t>23-01</t>
  </si>
  <si>
    <t>INDIGO CARMIN</t>
  </si>
  <si>
    <t>23-02</t>
  </si>
  <si>
    <t>ALMIDON SOLUBLE</t>
  </si>
  <si>
    <t>+B570</t>
  </si>
  <si>
    <t>AZUL DE BROMOFENOL</t>
  </si>
  <si>
    <t>23-03</t>
  </si>
  <si>
    <t>23-04</t>
  </si>
  <si>
    <t>AZUL DE LACTOFENOL</t>
  </si>
  <si>
    <t>23-05</t>
  </si>
  <si>
    <t>AZUL DE METILENO</t>
  </si>
  <si>
    <t>23-06</t>
  </si>
  <si>
    <t>EOSINA AMARILLENTA</t>
  </si>
  <si>
    <t>23-07</t>
  </si>
  <si>
    <t>EOSINA AZULADA</t>
  </si>
  <si>
    <t>23-08</t>
  </si>
  <si>
    <t>FENOLFTALEINA</t>
  </si>
  <si>
    <t>23-09</t>
  </si>
  <si>
    <t>FUCSINA</t>
  </si>
  <si>
    <t>23-10</t>
  </si>
  <si>
    <t>NARANJA DE METILO</t>
  </si>
  <si>
    <t>23-11</t>
  </si>
  <si>
    <t>COLCHICINA</t>
  </si>
  <si>
    <t>23-12</t>
  </si>
  <si>
    <t>AZUL DE TETRAZOLIO</t>
  </si>
  <si>
    <t>23-13</t>
  </si>
  <si>
    <t>MUREXIDA</t>
  </si>
  <si>
    <t>23-14</t>
  </si>
  <si>
    <t>ROJO CONGO</t>
  </si>
  <si>
    <t>23-15</t>
  </si>
  <si>
    <t>ROJO DE METILO</t>
  </si>
  <si>
    <t>23-16</t>
  </si>
  <si>
    <t>ROJO NEUTRO</t>
  </si>
  <si>
    <t>23-17</t>
  </si>
  <si>
    <t>SUDAN III</t>
  </si>
  <si>
    <t>23-18</t>
  </si>
  <si>
    <t>VERDE DE MALQUITA</t>
  </si>
  <si>
    <t>23-19</t>
  </si>
  <si>
    <t>1,10-FENANTROLINA</t>
  </si>
  <si>
    <t>23-20</t>
  </si>
  <si>
    <t>23-21</t>
  </si>
  <si>
    <t>LUGOL DE GRAM</t>
  </si>
  <si>
    <t>23-22</t>
  </si>
  <si>
    <t>23-23</t>
  </si>
  <si>
    <t xml:space="preserve">NINHIDRINA </t>
  </si>
  <si>
    <t>C9H6O4</t>
  </si>
  <si>
    <t>23-24</t>
  </si>
  <si>
    <t>ORCEINA</t>
  </si>
  <si>
    <t>23-25</t>
  </si>
  <si>
    <t>PARDO DE BISMARK</t>
  </si>
  <si>
    <t>23-26</t>
  </si>
  <si>
    <t>GIEMSA</t>
  </si>
  <si>
    <t>23-27</t>
  </si>
  <si>
    <t>AZUL DE BROMOTIMOL</t>
  </si>
  <si>
    <t>23-28</t>
  </si>
  <si>
    <t>REACTIVO DE SCHIFF</t>
  </si>
  <si>
    <t>23-29</t>
  </si>
  <si>
    <t>DECOLORANTE DE ZIEHL</t>
  </si>
  <si>
    <t>23-30</t>
  </si>
  <si>
    <t>TRITRIPLEX II</t>
  </si>
  <si>
    <t>23-31</t>
  </si>
  <si>
    <t>TRITRIPLEX V</t>
  </si>
  <si>
    <t>23-32</t>
  </si>
  <si>
    <t>TRITRIPLEX PH-4</t>
  </si>
  <si>
    <t>23-33</t>
  </si>
  <si>
    <t>TRITRIPLEX PH-7</t>
  </si>
  <si>
    <t>23-34</t>
  </si>
  <si>
    <t>VERDE DE BROMOCRESOL</t>
  </si>
  <si>
    <t>23-35</t>
  </si>
  <si>
    <t>REACTIVO DE BENEDICT</t>
  </si>
  <si>
    <t>23-36</t>
  </si>
  <si>
    <t>REACTIVO DE FEHLLING A</t>
  </si>
  <si>
    <t>23-37</t>
  </si>
  <si>
    <t>REACTIVO DE FEHLLING B</t>
  </si>
  <si>
    <t>23-38</t>
  </si>
  <si>
    <t>ALEACION SEGÚN DEVARDA</t>
  </si>
  <si>
    <t>23-39</t>
  </si>
  <si>
    <t>CRISTAL VIOLETA</t>
  </si>
  <si>
    <t>CRISTAL VIOLETA (GRAM)</t>
  </si>
  <si>
    <t>23-40</t>
  </si>
  <si>
    <t>NEGRO DE ERIOCROMO T</t>
  </si>
  <si>
    <t>23-41</t>
  </si>
  <si>
    <t>AZUL DE TIMOL</t>
  </si>
  <si>
    <t>23-42</t>
  </si>
  <si>
    <t>REACTIVO DE BIURET</t>
  </si>
  <si>
    <t>23-43</t>
  </si>
  <si>
    <t>AZUL DE BROMOCRESOL</t>
  </si>
  <si>
    <t>23-44</t>
  </si>
  <si>
    <t>SOLUCION BUFFER PH-4</t>
  </si>
  <si>
    <t>23-45</t>
  </si>
  <si>
    <t>ROJO DE CRESOL</t>
  </si>
  <si>
    <t>23-46</t>
  </si>
  <si>
    <t>TABLETAS TAMPON INDICADORAS</t>
  </si>
  <si>
    <t>23-47</t>
  </si>
  <si>
    <t>REACTIVO DE NESSLER</t>
  </si>
  <si>
    <t>23-48</t>
  </si>
  <si>
    <t>PAPEL INDICADOR EN BARRAS</t>
  </si>
  <si>
    <t>23-49</t>
  </si>
  <si>
    <t>SUDAN IV</t>
  </si>
  <si>
    <t>23-50</t>
  </si>
  <si>
    <t>ALCOHOL-CETONA</t>
  </si>
  <si>
    <t>23-51</t>
  </si>
  <si>
    <t>SOLUCION BUFFER PH-7</t>
  </si>
  <si>
    <t>23-52</t>
  </si>
  <si>
    <t>REACTIVO DE MILLÓN</t>
  </si>
  <si>
    <t>23-53</t>
  </si>
  <si>
    <t>4-NITROFENOL INDICADOR</t>
  </si>
  <si>
    <t>23-54</t>
  </si>
  <si>
    <t>SOLUCION BUFFER PH-10</t>
  </si>
  <si>
    <t>23-55</t>
  </si>
  <si>
    <t>FERROÍNA</t>
  </si>
  <si>
    <t>23-56</t>
  </si>
  <si>
    <t>SOLUCION BUFFER Ph 7 verde</t>
  </si>
  <si>
    <t>23-57</t>
  </si>
  <si>
    <t>TIMOLFTALEINA</t>
  </si>
  <si>
    <t>23-58</t>
  </si>
  <si>
    <t>SOLUCION BUFFER PH-10 incoloro</t>
  </si>
  <si>
    <t>23-59</t>
  </si>
  <si>
    <t>REACTIVO DE BARRITT A</t>
  </si>
  <si>
    <t>23-60</t>
  </si>
  <si>
    <t>REACTIVO DE BARRITT B</t>
  </si>
  <si>
    <t>23-61</t>
  </si>
  <si>
    <t>2,4-DINITROFENILHIDRACINA</t>
  </si>
  <si>
    <t>23-62</t>
  </si>
  <si>
    <t>SOLUCION BUFFER PH-4 PARA CALIBRACION</t>
  </si>
  <si>
    <t>23-63</t>
  </si>
  <si>
    <t>SOLUCION BUFFER PH-7 PARA CALIBRACION</t>
  </si>
  <si>
    <t>23-64</t>
  </si>
  <si>
    <t>SOLUCION BUFFER PH-10 AZUL</t>
  </si>
  <si>
    <t>23-65</t>
  </si>
  <si>
    <t>EOSINA AZUL DE METILENO SEGÚN WRIGHT</t>
  </si>
  <si>
    <t>EOSINA AZUL DE METILENO SEGÚN WRIGHT SOLUCION</t>
  </si>
  <si>
    <t>23-66</t>
  </si>
  <si>
    <t>DIMETILGLIOXIMA</t>
  </si>
  <si>
    <t>23-67</t>
  </si>
  <si>
    <t>REACTIVO DE EHRLICH</t>
  </si>
  <si>
    <t>23-68</t>
  </si>
  <si>
    <t>TRIFENIL TETRAZOLIO</t>
  </si>
  <si>
    <t>23-69</t>
  </si>
  <si>
    <t>NARANJA DE ACRIDINA</t>
  </si>
  <si>
    <t>23-70</t>
  </si>
  <si>
    <t>TIONINA ACETATO PARA MICROSCOPIA</t>
  </si>
  <si>
    <t>23-71</t>
  </si>
  <si>
    <t xml:space="preserve">VERDE DE METILO </t>
  </si>
  <si>
    <t>23-72</t>
  </si>
  <si>
    <t xml:space="preserve">AZUL DE CRESILO BRILLANTE </t>
  </si>
  <si>
    <t>23-73</t>
  </si>
  <si>
    <t>ROJO DE FENOL</t>
  </si>
  <si>
    <t>23-74</t>
  </si>
  <si>
    <t xml:space="preserve">4-(DIMETILAMINO) BENZALDEHIDO </t>
  </si>
  <si>
    <t>23-75</t>
  </si>
  <si>
    <t>AZUL DE METILTIMOL SAL SODICA (INDICADOR PARA METALES)</t>
  </si>
  <si>
    <t>C37H40N2Na4O13S</t>
  </si>
  <si>
    <t>24 ACEITES Y GRASAS</t>
  </si>
  <si>
    <t>24-01</t>
  </si>
  <si>
    <t>ACEITE DE INMERSION</t>
  </si>
  <si>
    <t>24-02</t>
  </si>
  <si>
    <t>REACT PARA DETERM COLESTEROL</t>
  </si>
  <si>
    <t>24-03</t>
  </si>
  <si>
    <t>REACT PARA DETERM TRIGLICERIDOS</t>
  </si>
  <si>
    <t>24-04</t>
  </si>
  <si>
    <t>TEST DE COLESTEROL</t>
  </si>
  <si>
    <t>24-05</t>
  </si>
  <si>
    <t>ACEITE MINERAL</t>
  </si>
  <si>
    <t>24-06</t>
  </si>
  <si>
    <t>VASELINA EXTRAFINA</t>
  </si>
  <si>
    <t>24-07</t>
  </si>
  <si>
    <t>ACEITE DE LINAZA</t>
  </si>
  <si>
    <t>25 CARBOHIDRATOS</t>
  </si>
  <si>
    <t>25-01</t>
  </si>
  <si>
    <t>COLODION</t>
  </si>
  <si>
    <t>25-02</t>
  </si>
  <si>
    <t>FRUCTOSA</t>
  </si>
  <si>
    <t>25-03</t>
  </si>
  <si>
    <t>GLUCOSA</t>
  </si>
  <si>
    <t>25-04</t>
  </si>
  <si>
    <t>LACTOSA</t>
  </si>
  <si>
    <t>25-05</t>
  </si>
  <si>
    <t>SACAROSA</t>
  </si>
  <si>
    <t>25-06</t>
  </si>
  <si>
    <t>GALACTOSA</t>
  </si>
  <si>
    <t>25-07</t>
  </si>
  <si>
    <t>GOMA ARABIGA</t>
  </si>
  <si>
    <t>25-08</t>
  </si>
  <si>
    <t>MALTOSA</t>
  </si>
  <si>
    <t>25-09</t>
  </si>
  <si>
    <t>CELULOSA CLORURO</t>
  </si>
  <si>
    <t>25-10</t>
  </si>
  <si>
    <t>25-11</t>
  </si>
  <si>
    <t>D-ARABINOSA</t>
  </si>
  <si>
    <t>25-12</t>
  </si>
  <si>
    <t>D-MANITOL</t>
  </si>
  <si>
    <t>26 DERIVADOS HALOGENADOS</t>
  </si>
  <si>
    <t>26-01</t>
  </si>
  <si>
    <t>CLOROFORMO</t>
  </si>
  <si>
    <t>26-02</t>
  </si>
  <si>
    <t xml:space="preserve">CLORURO DE ETILENO </t>
  </si>
  <si>
    <t>26-03</t>
  </si>
  <si>
    <t>2,3,5-TRIFENIL TETRAZOLIO CLORURO</t>
  </si>
  <si>
    <t>26-04</t>
  </si>
  <si>
    <t>HIDRATO DE CLORAL</t>
  </si>
  <si>
    <t>26-05</t>
  </si>
  <si>
    <t xml:space="preserve">CLORHIDRATO DE FENIL HIDRAZINA </t>
  </si>
  <si>
    <t>26-06</t>
  </si>
  <si>
    <t>TETRACLORURO DE CARBONO</t>
  </si>
  <si>
    <t>26-07</t>
  </si>
  <si>
    <t>CLORHIDRATO DE HIDROXILAMINA</t>
  </si>
  <si>
    <t>26-08</t>
  </si>
  <si>
    <t>REACTIVO DE WIJS</t>
  </si>
  <si>
    <t>Cl - A. ACETICO</t>
  </si>
  <si>
    <t>26-09</t>
  </si>
  <si>
    <t>DICLOROMETANO</t>
  </si>
  <si>
    <t>26-10</t>
  </si>
  <si>
    <t>TRICLOROMETANO</t>
  </si>
  <si>
    <t>26-11</t>
  </si>
  <si>
    <t>CLORURO DE ACETILO</t>
  </si>
  <si>
    <t>27 ACIDOS</t>
  </si>
  <si>
    <t>27-01</t>
  </si>
  <si>
    <t>ACIDO ACETICO GLACIAL</t>
  </si>
  <si>
    <t>27-02</t>
  </si>
  <si>
    <t>ACIDO ASCORBICO</t>
  </si>
  <si>
    <t>27-03</t>
  </si>
  <si>
    <t>ACIDO ESTEARICO</t>
  </si>
  <si>
    <t>27-04</t>
  </si>
  <si>
    <t>ACIDO CITRICO</t>
  </si>
  <si>
    <t>27-05</t>
  </si>
  <si>
    <t>ACIDO CLORHIDRICO</t>
  </si>
  <si>
    <t>HCl</t>
  </si>
  <si>
    <t>27-06</t>
  </si>
  <si>
    <t>27-07</t>
  </si>
  <si>
    <t>ACIDO LACTICO</t>
  </si>
  <si>
    <t>27-08</t>
  </si>
  <si>
    <t>ACIDO NITRICO</t>
  </si>
  <si>
    <t>27-09</t>
  </si>
  <si>
    <t>ACIDO FLUORHIDRICO</t>
  </si>
  <si>
    <t>27-10</t>
  </si>
  <si>
    <t>ACIDO FORMICO</t>
  </si>
  <si>
    <t>27-11</t>
  </si>
  <si>
    <t>ACIDO OLEICO</t>
  </si>
  <si>
    <t>27-12</t>
  </si>
  <si>
    <t>ACIDO OXALICO</t>
  </si>
  <si>
    <t>HOOCCOOH</t>
  </si>
  <si>
    <t>27-13</t>
  </si>
  <si>
    <t>ACIDO SALICILICO</t>
  </si>
  <si>
    <t>27-14</t>
  </si>
  <si>
    <t>27-15</t>
  </si>
  <si>
    <t>ACIDO SULFAMICO</t>
  </si>
  <si>
    <t>27-16</t>
  </si>
  <si>
    <t>ACIDO SULFURICO</t>
  </si>
  <si>
    <t>27-17</t>
  </si>
  <si>
    <t>ACIDO TRICLOROACETICO</t>
  </si>
  <si>
    <t>27-18</t>
  </si>
  <si>
    <t>ACIDO BENZOICO</t>
  </si>
  <si>
    <t>27-19</t>
  </si>
  <si>
    <t>ACIDO TARTARICO</t>
  </si>
  <si>
    <t>27-20</t>
  </si>
  <si>
    <t>ACIDO MERCAPTOACETICO</t>
  </si>
  <si>
    <t>27-21</t>
  </si>
  <si>
    <t>EDTA SAL DISODICA DIHIDRATADA</t>
  </si>
  <si>
    <t>27-22</t>
  </si>
  <si>
    <t>ACIDO SULFANILICO</t>
  </si>
  <si>
    <t>27-23</t>
  </si>
  <si>
    <t>ACIDO MOLIBDICO</t>
  </si>
  <si>
    <t>27-24</t>
  </si>
  <si>
    <t>ACIDO SULFURICO 1,0N</t>
  </si>
  <si>
    <t>27-25</t>
  </si>
  <si>
    <t>ACIDO MALICO</t>
  </si>
  <si>
    <t>27-26</t>
  </si>
  <si>
    <t>ACIDO GLUTAMICO</t>
  </si>
  <si>
    <t>27-27</t>
  </si>
  <si>
    <t>ACIDO FOSFORICO (VER 10-01)</t>
  </si>
  <si>
    <t>27-28</t>
  </si>
  <si>
    <t>ACIDO PERCLORICO 0,1N ACETICO</t>
  </si>
  <si>
    <t>27-29</t>
  </si>
  <si>
    <t>ACIDO CROMOTROPICO</t>
  </si>
  <si>
    <t>27-30</t>
  </si>
  <si>
    <t>ACIDO 4-HIDROXIBENZOICO 99%</t>
  </si>
  <si>
    <t>27-31</t>
  </si>
  <si>
    <t>ÁCIDO INDOL-3-BUTIRICO LAB</t>
  </si>
  <si>
    <t>27-32</t>
  </si>
  <si>
    <t>27-33</t>
  </si>
  <si>
    <t>ÁCIDO PALMÍTICO</t>
  </si>
  <si>
    <t>27-34</t>
  </si>
  <si>
    <t>ÁCIDO PÍCRICO HUMECTADO 33% EN AGUA</t>
  </si>
  <si>
    <t>27-35</t>
  </si>
  <si>
    <t>27-36</t>
  </si>
  <si>
    <t>ÁCIDO 2,4 DICLOROFENOXOACETICO</t>
  </si>
  <si>
    <t>27-37</t>
  </si>
  <si>
    <t>ÁCIDO NICOTINICO</t>
  </si>
  <si>
    <t>27-38</t>
  </si>
  <si>
    <t>ÁCIDO FTÁLICO</t>
  </si>
  <si>
    <t>27-39</t>
  </si>
  <si>
    <t>ÁCIDO GIBBERELICO</t>
  </si>
  <si>
    <t>27-40</t>
  </si>
  <si>
    <t>ACIDO 3,5 DINITROBENZOICO</t>
  </si>
  <si>
    <t>27-41</t>
  </si>
  <si>
    <t>ACIDO FOSFORICO 99%</t>
  </si>
  <si>
    <t>27-42</t>
  </si>
  <si>
    <t>ACIDO 3-INDOLACETICO</t>
  </si>
  <si>
    <t>27-43</t>
  </si>
  <si>
    <t>ÁCIDO PIRIDIN-2,6-DICARBOXÍLICO  (AC. DIPICOLINICO)</t>
  </si>
  <si>
    <t>27-44</t>
  </si>
  <si>
    <t>ACIDO FORMICO-0,1%</t>
  </si>
  <si>
    <t>27-45</t>
  </si>
  <si>
    <t>ACIDO FTALICO</t>
  </si>
  <si>
    <t>27-46</t>
  </si>
  <si>
    <t>27-47</t>
  </si>
  <si>
    <t>ACIDO CLORHIDRICO POR 1000 ML (1N) TITRISOL</t>
  </si>
  <si>
    <t>27-48</t>
  </si>
  <si>
    <t>27-49</t>
  </si>
  <si>
    <t>ACIDO DIETILENTRIAMINO  PENTA ACETICO</t>
  </si>
  <si>
    <t>28 ALCOHOLES</t>
  </si>
  <si>
    <t>28-01</t>
  </si>
  <si>
    <t>1-BUTANOL</t>
  </si>
  <si>
    <t>28-02</t>
  </si>
  <si>
    <t>1-PROPANOL</t>
  </si>
  <si>
    <t>28-03</t>
  </si>
  <si>
    <t>ALCOHOL ETILICO RA</t>
  </si>
  <si>
    <t>28-04</t>
  </si>
  <si>
    <t>ALCOHOL ETILICO INDUSTRIAL (ABSOLUTO)</t>
  </si>
  <si>
    <t>28-05</t>
  </si>
  <si>
    <t>GLICERINA (PROPANOTRIOL)</t>
  </si>
  <si>
    <t>28-06</t>
  </si>
  <si>
    <t>SORBITOL</t>
  </si>
  <si>
    <t>28-07</t>
  </si>
  <si>
    <t>ALCOHOL ISOPROPILICO (2-PROPANOL)</t>
  </si>
  <si>
    <t>28-08</t>
  </si>
  <si>
    <t>ALCOHOL N-AMILICO (N-PENTANOL)</t>
  </si>
  <si>
    <t>28-09</t>
  </si>
  <si>
    <t>2-BUTANOL</t>
  </si>
  <si>
    <t>28-10</t>
  </si>
  <si>
    <t>ALCOHOL ALILICO</t>
  </si>
  <si>
    <t>28-11</t>
  </si>
  <si>
    <t>ALCOHOL TERBUTILICO</t>
  </si>
  <si>
    <t>28-12</t>
  </si>
  <si>
    <t>ALCOHOL METILICO (METANOL) ANALITICO</t>
  </si>
  <si>
    <t>28-13</t>
  </si>
  <si>
    <t>ALCOHOL POLIVINILICO</t>
  </si>
  <si>
    <t>28-14</t>
  </si>
  <si>
    <t>28-15</t>
  </si>
  <si>
    <t>28-16</t>
  </si>
  <si>
    <t>ALCOHOL ISO – BUTILICO</t>
  </si>
  <si>
    <t>28-17</t>
  </si>
  <si>
    <t>ETANOL ABSOLUTO</t>
  </si>
  <si>
    <t>28-18</t>
  </si>
  <si>
    <t>ETILENGLICOL</t>
  </si>
  <si>
    <t>28-19</t>
  </si>
  <si>
    <t>1-OCTANOL</t>
  </si>
  <si>
    <t>28-20</t>
  </si>
  <si>
    <t>CH3CHOHCH3</t>
  </si>
  <si>
    <t>29 ALDEHIDOS</t>
  </si>
  <si>
    <t>29-01</t>
  </si>
  <si>
    <t>FORMALDEHIDO  (FORMOL) 37%</t>
  </si>
  <si>
    <t>29-02</t>
  </si>
  <si>
    <t>ACETALDEHIDO</t>
  </si>
  <si>
    <t>29-03</t>
  </si>
  <si>
    <t>VAINILLINA</t>
  </si>
  <si>
    <t>29-04</t>
  </si>
  <si>
    <t>30 AMIDAS</t>
  </si>
  <si>
    <t>30-01</t>
  </si>
  <si>
    <t>2,4,6-TRIMETIL PIRIDINA</t>
  </si>
  <si>
    <t>30-02</t>
  </si>
  <si>
    <t>TIOUREA  (SULFOUREA)</t>
  </si>
  <si>
    <t>30-03</t>
  </si>
  <si>
    <t>UREA</t>
  </si>
  <si>
    <t>30-04</t>
  </si>
  <si>
    <t>O-TOLUIDINA</t>
  </si>
  <si>
    <t>30-05</t>
  </si>
  <si>
    <t>ACETAMIDA</t>
  </si>
  <si>
    <t>30-06</t>
  </si>
  <si>
    <t>SULFANILAMIDA</t>
  </si>
  <si>
    <t>30-07</t>
  </si>
  <si>
    <t>30-08</t>
  </si>
  <si>
    <t>PIRIDINA</t>
  </si>
  <si>
    <t>30-09</t>
  </si>
  <si>
    <t>4-Amino-2,3-dimetil-1-fenil-3-pirazolin- 5-ona(4-aminoantipirina)</t>
  </si>
  <si>
    <t>30-10</t>
  </si>
  <si>
    <t>TIOACETAMIDA</t>
  </si>
  <si>
    <t>30-11</t>
  </si>
  <si>
    <t>Aminofenazona(aminopirina)</t>
  </si>
  <si>
    <t>C13H17N3O</t>
  </si>
  <si>
    <t>30-12</t>
  </si>
  <si>
    <t>FORMAMIDA</t>
  </si>
  <si>
    <t>30-13</t>
  </si>
  <si>
    <t>N,N'-Metilenbisacrilamida</t>
  </si>
  <si>
    <t>30-14</t>
  </si>
  <si>
    <t>ACRILAMIDA PARA ELECTROFORESIS</t>
  </si>
  <si>
    <t>AMARILLO RAYAS</t>
  </si>
  <si>
    <t>31 AMINAS</t>
  </si>
  <si>
    <t>31-01</t>
  </si>
  <si>
    <t>THIONINA</t>
  </si>
  <si>
    <t>31-02</t>
  </si>
  <si>
    <t>CAFEINA</t>
  </si>
  <si>
    <t>31-03</t>
  </si>
  <si>
    <t>HIDROXILAMINA</t>
  </si>
  <si>
    <t>31-04</t>
  </si>
  <si>
    <t>DIFENILAMINA</t>
  </si>
  <si>
    <t>31-05</t>
  </si>
  <si>
    <t>CUPFERRON</t>
  </si>
  <si>
    <t>31-06</t>
  </si>
  <si>
    <t>TRIETANOLAMINA</t>
  </si>
  <si>
    <t>31-07</t>
  </si>
  <si>
    <t>ANILINA</t>
  </si>
  <si>
    <t>31-08</t>
  </si>
  <si>
    <t>SULFATO DE HIDRACINA</t>
  </si>
  <si>
    <t>31-09</t>
  </si>
  <si>
    <t>TRIS (HIDROXI METIL AMINO METANO)(BASE)</t>
  </si>
  <si>
    <t>31-10</t>
  </si>
  <si>
    <t>TRIETILAMINA</t>
  </si>
  <si>
    <t>31-11</t>
  </si>
  <si>
    <t>N-(1-NAFTIL)ETILENDIAMINA DIHIDROCLORIDRATO</t>
  </si>
  <si>
    <t>31-12</t>
  </si>
  <si>
    <t>CLORAMINA T TRIHIDRATO</t>
  </si>
  <si>
    <t>31-13</t>
  </si>
  <si>
    <t>N,N-DIETIL-p-FENILENDIAMINA OXALATO</t>
  </si>
  <si>
    <t>31-14</t>
  </si>
  <si>
    <t>N,N,N,N TETRAMETILETILENDIAMINA TEMED</t>
  </si>
  <si>
    <t>31-15</t>
  </si>
  <si>
    <t>TRIS (HIDROXI METIL AMINO METANO)(HCL) Biologia molecular</t>
  </si>
  <si>
    <t>32 NIQUEL</t>
  </si>
  <si>
    <t>32-01</t>
  </si>
  <si>
    <t>SULFATO DE NIQUEL</t>
  </si>
  <si>
    <t>32-02</t>
  </si>
  <si>
    <t>NIQUEL II CLORURO 6 HIDRATADO</t>
  </si>
  <si>
    <t>NiCl2 6H2O</t>
  </si>
  <si>
    <t>33 PLOMO</t>
  </si>
  <si>
    <t>33-01</t>
  </si>
  <si>
    <t>NITRATO DE PLOMO</t>
  </si>
  <si>
    <t>33-02</t>
  </si>
  <si>
    <t>ACETATO DE PLOMO</t>
  </si>
  <si>
    <t>33-03</t>
  </si>
  <si>
    <t>PLOMO</t>
  </si>
  <si>
    <t>Pb</t>
  </si>
  <si>
    <t>34 CESIO</t>
  </si>
  <si>
    <t>34-01</t>
  </si>
  <si>
    <t>CLORURO DE CESIO</t>
  </si>
  <si>
    <t>35 LANTANO</t>
  </si>
  <si>
    <t>35-01</t>
  </si>
  <si>
    <t>CLORURO DE LANTANO</t>
  </si>
  <si>
    <t>35-02</t>
  </si>
  <si>
    <t>OXIDO DE LANTANO</t>
  </si>
  <si>
    <t>36 AZUFRE</t>
  </si>
  <si>
    <t>36-01</t>
  </si>
  <si>
    <t>AZUFRE EN POLVO</t>
  </si>
  <si>
    <t>S</t>
  </si>
  <si>
    <t>37 ESTAÑO</t>
  </si>
  <si>
    <t>37-01</t>
  </si>
  <si>
    <t>CLORURO DE ESTAÑO II</t>
  </si>
  <si>
    <t>39 MICROBIOLOGÍA</t>
  </si>
  <si>
    <t>39-01</t>
  </si>
  <si>
    <t>AGAR BAIRD PARKER</t>
  </si>
  <si>
    <t>39-02</t>
  </si>
  <si>
    <t>AGAR VRB VIOLETA</t>
  </si>
  <si>
    <t>39-03</t>
  </si>
  <si>
    <t>AGAR CENTRIME</t>
  </si>
  <si>
    <t>39-04</t>
  </si>
  <si>
    <t>AGAR CITRATO</t>
  </si>
  <si>
    <t>39-05</t>
  </si>
  <si>
    <t>AGAR RAMBACH</t>
  </si>
  <si>
    <t>39-06</t>
  </si>
  <si>
    <t>FLUOROCULT AGAR VRB</t>
  </si>
  <si>
    <t>39-07</t>
  </si>
  <si>
    <t>AGAR MANITA SAL</t>
  </si>
  <si>
    <t>39-08</t>
  </si>
  <si>
    <t>AGAR MACCONKEY</t>
  </si>
  <si>
    <t>39-09</t>
  </si>
  <si>
    <t>AGAR NUTRITIVO</t>
  </si>
  <si>
    <t>39-10</t>
  </si>
  <si>
    <t>AGAR PATATA GLUCOSA (PDA)</t>
  </si>
  <si>
    <t>39-11</t>
  </si>
  <si>
    <t>AGAR GLUCOSA 4% SABOURAUD</t>
  </si>
  <si>
    <t>39-12</t>
  </si>
  <si>
    <t>AGAR HIERRO TRES AZUCARES</t>
  </si>
  <si>
    <t>39-13</t>
  </si>
  <si>
    <t>AGAR CASO</t>
  </si>
  <si>
    <t>39-14</t>
  </si>
  <si>
    <t>AGAR UREA SEG CHRISTENSEN</t>
  </si>
  <si>
    <t>39-15</t>
  </si>
  <si>
    <t>AGAR XLD</t>
  </si>
  <si>
    <t>39-16</t>
  </si>
  <si>
    <t>AGAR MOSSEL</t>
  </si>
  <si>
    <t>39-17</t>
  </si>
  <si>
    <t>CALDO BRILA</t>
  </si>
  <si>
    <t>39-18</t>
  </si>
  <si>
    <t>AGAR CEREBRO CORAZÓN</t>
  </si>
  <si>
    <t>39-19</t>
  </si>
  <si>
    <t>CALDO NUTRITIVO</t>
  </si>
  <si>
    <t>39-20</t>
  </si>
  <si>
    <t>CALDO YGCP</t>
  </si>
  <si>
    <t>39-21</t>
  </si>
  <si>
    <t>READICULT COLIFORMES</t>
  </si>
  <si>
    <t>39-22</t>
  </si>
  <si>
    <t>ANAERÓBICA JARRA 2,5L</t>
  </si>
  <si>
    <t>39-23</t>
  </si>
  <si>
    <t>LÁMPARA UV 366 NM</t>
  </si>
  <si>
    <t>39-24</t>
  </si>
  <si>
    <t>AGAROSA PARA ELECTROFORESIS ANALITICA DE ACIDOS NUCLEICOS (ESTANDART TIPO 1)</t>
  </si>
  <si>
    <t>39-25</t>
  </si>
  <si>
    <t>AGAR BILIS-ESCULINA-AZIDA, SEGÚN ISO 7899-2 PARA MICROBIOLOGIA</t>
  </si>
  <si>
    <t>39-26</t>
  </si>
  <si>
    <t>AGAR SELECTIVO PARA ENTEROCOCOS PARA FILTRACION POR MEMBRANA SEGÚN SLANETZ Y BARTLEY PARA MICROBIOLOGIA</t>
  </si>
  <si>
    <t>39-27</t>
  </si>
  <si>
    <t>AGAR MALTOSA 4% SEGÚN SABOURAUD PARA MICROBIOLOGIA</t>
  </si>
  <si>
    <t>39-28</t>
  </si>
  <si>
    <t>YEMA DE HUEVO EN EMULSION ESTERIL, PARA MICROBIOLOGIA</t>
  </si>
  <si>
    <t>39-29</t>
  </si>
  <si>
    <t>PEPTONA UNIVERSAL</t>
  </si>
  <si>
    <t>39-30</t>
  </si>
  <si>
    <t xml:space="preserve">EXTRACTO DE LEVADURA </t>
  </si>
  <si>
    <t>39-31</t>
  </si>
  <si>
    <t>AGAR  SS IVD 500 GR2”</t>
  </si>
  <si>
    <t>39-32</t>
  </si>
  <si>
    <t>AGAR BACTEREOLOGICO AGR No. 1</t>
  </si>
  <si>
    <t>39-33</t>
  </si>
  <si>
    <t xml:space="preserve">ANAEROTEST INDICADOR ANAE IVD </t>
  </si>
  <si>
    <t>39-34</t>
  </si>
  <si>
    <t>AGUA DE PEPTONA</t>
  </si>
  <si>
    <t>39-35</t>
  </si>
  <si>
    <t>AGAR BASE SELECTIVO BACILLIUS CEREUS</t>
  </si>
  <si>
    <t>39-36</t>
  </si>
  <si>
    <t>AGAR EOSINA AZUL DE METILENO</t>
  </si>
  <si>
    <t>39-37</t>
  </si>
  <si>
    <t>AGAR PLATE COUNT</t>
  </si>
  <si>
    <t>39-38</t>
  </si>
  <si>
    <t>AGAR TRIPTONA SOYA</t>
  </si>
  <si>
    <t>39-39</t>
  </si>
  <si>
    <t>YEMA DE HUEVO EN EMULSION TELURITO, PARA MICROBIOLOGIA</t>
  </si>
  <si>
    <t>39-40</t>
  </si>
  <si>
    <t>CALDO SELENITA CISTINA</t>
  </si>
  <si>
    <t>39-41</t>
  </si>
  <si>
    <t>AGAR ROJO DE BENGALA</t>
  </si>
  <si>
    <t>39-42</t>
  </si>
  <si>
    <t>ANAEROGEN</t>
  </si>
  <si>
    <t>39-43</t>
  </si>
  <si>
    <t>CASEINA HIDROLIZADA</t>
  </si>
  <si>
    <t>39-44</t>
  </si>
  <si>
    <t>AGAR AGAR</t>
  </si>
  <si>
    <t>39-45</t>
  </si>
  <si>
    <t>REACTIVO DE KOVACS</t>
  </si>
  <si>
    <t>39-46</t>
  </si>
  <si>
    <t>AGAR CROMOGENICO COLINSTANT</t>
  </si>
  <si>
    <t>39-47</t>
  </si>
  <si>
    <t>AGAR VOGEL AND JOHNSON</t>
  </si>
  <si>
    <t>39-48</t>
  </si>
  <si>
    <t>GELATINA</t>
  </si>
  <si>
    <t>39-49</t>
  </si>
  <si>
    <t>GLUCOSA PARA MICROBIOLOGIA</t>
  </si>
  <si>
    <t>39-50</t>
  </si>
  <si>
    <t>AGAR M-FC</t>
  </si>
  <si>
    <t>39-51</t>
  </si>
  <si>
    <t>AGAR BISMUTO-SULFITO WILSON-BLAIR</t>
  </si>
  <si>
    <t>39-52</t>
  </si>
  <si>
    <t>AGAR EMB</t>
  </si>
  <si>
    <t>39-53</t>
  </si>
  <si>
    <t xml:space="preserve">ANAEROTEST </t>
  </si>
  <si>
    <t>39-54</t>
  </si>
  <si>
    <t>AGAR VRBA CON MUG</t>
  </si>
  <si>
    <t>39-55</t>
  </si>
  <si>
    <t xml:space="preserve">CALDO VERDE BRILLANTE-BILIS-LACTOSA PARA MICROBIOLOGÍA </t>
  </si>
  <si>
    <t>39-56</t>
  </si>
  <si>
    <t>CALDO TIOGLICOLATO</t>
  </si>
  <si>
    <t>39-57</t>
  </si>
  <si>
    <t>CALDO TRYPTOSA LAURIL SULFATO</t>
  </si>
  <si>
    <t>39-58</t>
  </si>
  <si>
    <t>39-59</t>
  </si>
  <si>
    <t>AGAR YGC</t>
  </si>
  <si>
    <t>39-60</t>
  </si>
  <si>
    <t>CALDO PEPTONA DE CASEINA LECITINA POLISORBATO</t>
  </si>
  <si>
    <t>39-61</t>
  </si>
  <si>
    <t>AGAR LURIA–BERTANI  (LB)</t>
  </si>
  <si>
    <t>39-62</t>
  </si>
  <si>
    <t>CALDO LURIA–BERTANI  (LB)</t>
  </si>
  <si>
    <t>39-63</t>
  </si>
  <si>
    <t>AGAR EXTRACTO DE MALTA</t>
  </si>
  <si>
    <t>39-64</t>
  </si>
  <si>
    <t>AGAR TSI</t>
  </si>
  <si>
    <t>39-65</t>
  </si>
  <si>
    <t>CALDO DE ENRIQUECIMIENTO SELENITO-CISTINA</t>
  </si>
  <si>
    <t>39-66</t>
  </si>
  <si>
    <t>AGAR ENDO</t>
  </si>
  <si>
    <t>39-67</t>
  </si>
  <si>
    <t>AGAR CITRATO SEGUN SIMMONS</t>
  </si>
  <si>
    <t>39-68</t>
  </si>
  <si>
    <t>CALDO UREA</t>
  </si>
  <si>
    <t>39-69</t>
  </si>
  <si>
    <t>CALDO NITRATO</t>
  </si>
  <si>
    <t>39-70</t>
  </si>
  <si>
    <t>AGAR ALMIDON</t>
  </si>
  <si>
    <t>39-71</t>
  </si>
  <si>
    <t>AGAR SANGRE</t>
  </si>
  <si>
    <t>39-72</t>
  </si>
  <si>
    <t>AGAR HEKTOEN</t>
  </si>
  <si>
    <t>39-73</t>
  </si>
  <si>
    <t>BACTIDENT OXIDASA PARA DETECCIÓN DE CITOCROMOOXIDASA EN MICROORGANISMOS</t>
  </si>
  <si>
    <t>NEVERA</t>
  </si>
  <si>
    <t>39-74</t>
  </si>
  <si>
    <t>AGAR CANAMICINA-ESCULINA-ACIDA</t>
  </si>
  <si>
    <t>39-75</t>
  </si>
  <si>
    <t xml:space="preserve">AGAR R2A </t>
  </si>
  <si>
    <t>39-76</t>
  </si>
  <si>
    <t>AGAR BPLS PARA AISLAMIENTO DE SALMONELLA</t>
  </si>
  <si>
    <t>39-77</t>
  </si>
  <si>
    <t>AGAR MUELLER-HINTON</t>
  </si>
  <si>
    <t>39-78</t>
  </si>
  <si>
    <t>AGAR ROGOSA PARA LACTOBACILLUS</t>
  </si>
  <si>
    <t>39-79</t>
  </si>
  <si>
    <t>AGAR BPLS MODIFICADO</t>
  </si>
  <si>
    <t>39-80</t>
  </si>
  <si>
    <t xml:space="preserve">AGAR BASE BRILLIANCE SALMONELA </t>
  </si>
  <si>
    <t>39-81</t>
  </si>
  <si>
    <t xml:space="preserve">AGAR STREPTOCOCCUS KF </t>
  </si>
  <si>
    <t>39-82</t>
  </si>
  <si>
    <t xml:space="preserve">AGAR CLOSTRIDIUM REFORZADO </t>
  </si>
  <si>
    <t>39-83</t>
  </si>
  <si>
    <t xml:space="preserve">MEDIO REINFORCED CLOSTRIDIAL </t>
  </si>
  <si>
    <t>39-84</t>
  </si>
  <si>
    <t>EXTRACTO DE MALTA</t>
  </si>
  <si>
    <t>39-85</t>
  </si>
  <si>
    <t>CALDO CLORURO SODICO-PEPTONA TAMPONADO</t>
  </si>
  <si>
    <t>39-86</t>
  </si>
  <si>
    <t>MEDIO DE CULTIVO SIM</t>
  </si>
  <si>
    <t>39-87</t>
  </si>
  <si>
    <t>KIT ANTICUERPOS X 2 PARA RH (ANTI A ANTI B ANTI D)</t>
  </si>
  <si>
    <t>39-88</t>
  </si>
  <si>
    <t>AGAR ANTIBIOTICO</t>
  </si>
  <si>
    <t>39-89</t>
  </si>
  <si>
    <t>MEDIO TB SEGÚN LOWENSTEIN-JENSEN</t>
  </si>
  <si>
    <t>40 AMINOACIDOS</t>
  </si>
  <si>
    <t>40-01</t>
  </si>
  <si>
    <t>GLICINA</t>
  </si>
  <si>
    <t>40-02</t>
  </si>
  <si>
    <t>L-TIROSINA</t>
  </si>
  <si>
    <t>40-03</t>
  </si>
  <si>
    <t>L(+)ASPARAGINA</t>
  </si>
  <si>
    <t>40-04</t>
  </si>
  <si>
    <t>L-CISTEINA</t>
  </si>
  <si>
    <t>40-05</t>
  </si>
  <si>
    <t>D-L TRIPTOFANO</t>
  </si>
  <si>
    <t>40-06</t>
  </si>
  <si>
    <t>S(+) SERINA</t>
  </si>
  <si>
    <t>40-07</t>
  </si>
  <si>
    <t>L-ISOLEUCINA</t>
  </si>
  <si>
    <t>40-08</t>
  </si>
  <si>
    <t>S-(-)TIROSINA</t>
  </si>
  <si>
    <t>40-09</t>
  </si>
  <si>
    <t>L-CISTINA</t>
  </si>
  <si>
    <t>40-10</t>
  </si>
  <si>
    <t>L-ALANINA</t>
  </si>
  <si>
    <t>40-11</t>
  </si>
  <si>
    <t>L-LEUCINA</t>
  </si>
  <si>
    <t>40-12</t>
  </si>
  <si>
    <t>L-FENILALANINA</t>
  </si>
  <si>
    <t>40-13</t>
  </si>
  <si>
    <t>L-METIONINA</t>
  </si>
  <si>
    <t>41 PEROXIDOS</t>
  </si>
  <si>
    <t>41-01</t>
  </si>
  <si>
    <t xml:space="preserve">PEROXIDO DE HIDROGENO </t>
  </si>
  <si>
    <t>42 HIDROCARBUROS AROMATICOS</t>
  </si>
  <si>
    <t>42-01</t>
  </si>
  <si>
    <t>BENCENO</t>
  </si>
  <si>
    <t>42-02</t>
  </si>
  <si>
    <t>TOLUENO</t>
  </si>
  <si>
    <t>42-03</t>
  </si>
  <si>
    <t>NAFTALENO</t>
  </si>
  <si>
    <t>42-04</t>
  </si>
  <si>
    <t>CATECOL (1,2-DIHODROXIBENCENO)</t>
  </si>
  <si>
    <t>42-05</t>
  </si>
  <si>
    <t>PYROGALOL (ACIDO PIROGALICO) 1,2,3 BENCENOTRIOL</t>
  </si>
  <si>
    <t>ESTIRENO</t>
  </si>
  <si>
    <t>43 HIDROCARBUROS ALIFATICOS</t>
  </si>
  <si>
    <t>43-01</t>
  </si>
  <si>
    <t>XILENO</t>
  </si>
  <si>
    <t>43-02</t>
  </si>
  <si>
    <t>CICLOHEXANO</t>
  </si>
  <si>
    <t>43-03</t>
  </si>
  <si>
    <t>N-HEXANO</t>
  </si>
  <si>
    <t>43-04</t>
  </si>
  <si>
    <t>PARAFINA</t>
  </si>
  <si>
    <t>43-05</t>
  </si>
  <si>
    <t>XILOL INDUSTRIAL (20L)</t>
  </si>
  <si>
    <t>44 CETONAS</t>
  </si>
  <si>
    <t>44-01</t>
  </si>
  <si>
    <t>ACETONA (2-PROPANONA)</t>
  </si>
  <si>
    <t>44-02</t>
  </si>
  <si>
    <t xml:space="preserve">ACETONA PARA ANALISIS EMSURE </t>
  </si>
  <si>
    <t>44-03</t>
  </si>
  <si>
    <t>ACETOFENONA</t>
  </si>
  <si>
    <t>44-04</t>
  </si>
  <si>
    <t>CICLOPENTANONA x 250 ml</t>
  </si>
  <si>
    <t>C5H8O</t>
  </si>
  <si>
    <t>45 ANHIDRIDOS</t>
  </si>
  <si>
    <t>45-01</t>
  </si>
  <si>
    <t>ANHIDRIDO ACETICO</t>
  </si>
  <si>
    <t>45-02</t>
  </si>
  <si>
    <t>ANHIDRIDO FTALICO</t>
  </si>
  <si>
    <t>45-03</t>
  </si>
  <si>
    <t>ANHIDRIDO MOLIBDICO</t>
  </si>
  <si>
    <t>46 ETERES</t>
  </si>
  <si>
    <t>46-01</t>
  </si>
  <si>
    <t>ETER ETILICO</t>
  </si>
  <si>
    <t>46-02</t>
  </si>
  <si>
    <t>ETER DE PETROLEO (BENCINA)</t>
  </si>
  <si>
    <t>46-03</t>
  </si>
  <si>
    <t>ETER DIETILICO PARA ANALISIS EMSURE</t>
  </si>
  <si>
    <t>47 ESTERES</t>
  </si>
  <si>
    <t>47-01</t>
  </si>
  <si>
    <t>ACETATO DE ETILO</t>
  </si>
  <si>
    <t>48  FENOLES</t>
  </si>
  <si>
    <t>48-01</t>
  </si>
  <si>
    <t>FENOL</t>
  </si>
  <si>
    <t>48-02</t>
  </si>
  <si>
    <t>4- AMINOFENOL</t>
  </si>
  <si>
    <t>48-03</t>
  </si>
  <si>
    <t>GUAIACOL</t>
  </si>
  <si>
    <t>48-04</t>
  </si>
  <si>
    <t>TYMOL</t>
  </si>
  <si>
    <t>5-methyl-2-(isopropyl)phenol</t>
  </si>
  <si>
    <t>48-05</t>
  </si>
  <si>
    <t>1-NAFTOL</t>
  </si>
  <si>
    <t>48-06</t>
  </si>
  <si>
    <t>HIDROQUINONA</t>
  </si>
  <si>
    <t>48-07</t>
  </si>
  <si>
    <t>CATECOL</t>
  </si>
  <si>
    <t>48-08</t>
  </si>
  <si>
    <t>8 HIDRIXIQUINOLEINA</t>
  </si>
  <si>
    <t>48-09</t>
  </si>
  <si>
    <t>ORCINOL</t>
  </si>
  <si>
    <t>48-10</t>
  </si>
  <si>
    <t>2-NAFTOL</t>
  </si>
  <si>
    <t>48-11</t>
  </si>
  <si>
    <t>NAFTALENO-1,5-DIOL</t>
  </si>
  <si>
    <t>48-12</t>
  </si>
  <si>
    <t>RESORCINOL</t>
  </si>
  <si>
    <t>48-13</t>
  </si>
  <si>
    <t>ANTRAQUINONA</t>
  </si>
  <si>
    <t>C14H8O2</t>
  </si>
  <si>
    <t>49  PROTEINAS</t>
  </si>
  <si>
    <t>49-01</t>
  </si>
  <si>
    <t>ALBUMINA SLN 22%</t>
  </si>
  <si>
    <t>ALB</t>
  </si>
  <si>
    <t>49-02</t>
  </si>
  <si>
    <t>ALBUMINA DE HUEVO</t>
  </si>
  <si>
    <t>49-03</t>
  </si>
  <si>
    <t>ALBUMINA FRACCION V (DE SUERO BOVINO)</t>
  </si>
  <si>
    <t>49-04</t>
  </si>
  <si>
    <t>Lizozima</t>
  </si>
  <si>
    <t>49-05</t>
  </si>
  <si>
    <t>Cintas de Catalaza (bactident catalasa frasco x 30ml)</t>
  </si>
  <si>
    <t>50 SURFACTANTES</t>
  </si>
  <si>
    <t>50-01</t>
  </si>
  <si>
    <t>TWEEN 80</t>
  </si>
  <si>
    <t>50-02</t>
  </si>
  <si>
    <t>TWEEN 20</t>
  </si>
  <si>
    <t>50-03</t>
  </si>
  <si>
    <t>TWEEN 40</t>
  </si>
  <si>
    <t>C62 H122 O26</t>
  </si>
  <si>
    <t>51 SPECTROQUANT</t>
  </si>
  <si>
    <t>51-01</t>
  </si>
  <si>
    <t>SPECTROQUANT ALUMINIO</t>
  </si>
  <si>
    <t>51-02</t>
  </si>
  <si>
    <t>SPECTROQUANT NITRATOS</t>
  </si>
  <si>
    <t>51-03</t>
  </si>
  <si>
    <t>SPECTROQUANT SULFATOS</t>
  </si>
  <si>
    <t>51-04</t>
  </si>
  <si>
    <t>SPECTROQUANT FOSFATOS</t>
  </si>
  <si>
    <t>52 TEST AQUAMERCK Y OTROS</t>
  </si>
  <si>
    <t>52-01</t>
  </si>
  <si>
    <t>TEST NITRATOS 10-25-50-75-100-125-150 MG/L NO3- AQUAMERCK</t>
  </si>
  <si>
    <t>52-02</t>
  </si>
  <si>
    <t>TEST KIT DE OXIGENO DISUELTO (O-10 PPM)</t>
  </si>
  <si>
    <t>52-03</t>
  </si>
  <si>
    <t>DUREZA TOTAL 0-150 PPM (1 GOTA – 5 PPMCaCO3) (KIT AGUAS)</t>
  </si>
  <si>
    <t>52-04</t>
  </si>
  <si>
    <t xml:space="preserve">TEST KIT GENERAL 6 PARAMETROS </t>
  </si>
  <si>
    <t>52-05</t>
  </si>
  <si>
    <t xml:space="preserve">ESTANDAR DE CONDUCTIVIDAD DE 84 US </t>
  </si>
  <si>
    <t>52-06</t>
  </si>
  <si>
    <t>TEST AQUAMERCK PARA ALCALINIDAD</t>
  </si>
  <si>
    <t>52-07</t>
  </si>
  <si>
    <t>PATRON DE 10 NTU</t>
  </si>
  <si>
    <t>52-08</t>
  </si>
  <si>
    <t>TEST FOSFATOS</t>
  </si>
  <si>
    <t>52-09</t>
  </si>
  <si>
    <t>NITRATO PATRON (1000ppm)</t>
  </si>
  <si>
    <t>52-10</t>
  </si>
  <si>
    <t>TEST  AMONIO Spectroquant</t>
  </si>
  <si>
    <t>52-11</t>
  </si>
  <si>
    <t>52-12</t>
  </si>
  <si>
    <t>TEST NITRATOS FOTOMETRICO</t>
  </si>
  <si>
    <t>52-13</t>
  </si>
  <si>
    <t xml:space="preserve">TEST CLORO AGUA DULCE </t>
  </si>
  <si>
    <t>52-14</t>
  </si>
  <si>
    <t>TEST Ph 4,5-9</t>
  </si>
  <si>
    <t>52-15</t>
  </si>
  <si>
    <t xml:space="preserve">AQUAMERCK CLORO Y pH </t>
  </si>
  <si>
    <t>52-16</t>
  </si>
  <si>
    <t>SPECTROQUANT CLORO CUBETAS</t>
  </si>
  <si>
    <t>56-17</t>
  </si>
  <si>
    <t>PATRON DE 0 NTU</t>
  </si>
  <si>
    <t>56-18</t>
  </si>
  <si>
    <t>ESTANDAR DE ALMIDÓN 0,1N  TITRISOL</t>
  </si>
  <si>
    <t>53 JABONES, DETERGENTES, DESINFECTANTES Y OTROS</t>
  </si>
  <si>
    <t>53-01</t>
  </si>
  <si>
    <t>DETERGENTE NEUTRO CONCENTRADO PARA LABORATORIO</t>
  </si>
  <si>
    <t>53-02</t>
  </si>
  <si>
    <t xml:space="preserve">ALCOHOL ANTISEPTICO AL 70%  </t>
  </si>
  <si>
    <t>53-03</t>
  </si>
  <si>
    <t>BENZAL (CLORURO DE BENZALCONIO) AL 1%</t>
  </si>
  <si>
    <t>53-04</t>
  </si>
  <si>
    <t>DETERGENTE DZ8050 PARA LA REMOCIÓN DE RESIDUOS DE CAL</t>
  </si>
  <si>
    <t>53-05</t>
  </si>
  <si>
    <t>DETERGENTE ALCALINO</t>
  </si>
  <si>
    <t>53-06</t>
  </si>
  <si>
    <t>SOLUCION LIMPIADORA PARA AUTOCALVE (Caja x 10 sobres)</t>
  </si>
  <si>
    <t>54 SULFOXIDOS</t>
  </si>
  <si>
    <t>54-01</t>
  </si>
  <si>
    <t>DIMETILSULFOXIDO</t>
  </si>
  <si>
    <t>(CH3)2SO</t>
  </si>
  <si>
    <t>55 BIOQUIMICA</t>
  </si>
  <si>
    <t>55-01</t>
  </si>
  <si>
    <t>TIAMINIO CLORURO CLORHIDRATO</t>
  </si>
  <si>
    <t>VIT B1</t>
  </si>
  <si>
    <t>55-02</t>
  </si>
  <si>
    <t>C47H48N3NaO7S2</t>
  </si>
  <si>
    <t>55-03</t>
  </si>
  <si>
    <t>TRITÓN</t>
  </si>
  <si>
    <t>55-04</t>
  </si>
  <si>
    <t>ANTRONA</t>
  </si>
  <si>
    <t>55-05</t>
  </si>
  <si>
    <t>DITIOTREITOL 1M</t>
  </si>
  <si>
    <t>55-06</t>
  </si>
  <si>
    <t>BROMURO DE ETIDIO SLN</t>
  </si>
  <si>
    <t>55-07</t>
  </si>
  <si>
    <t>D(+)-MANOSA</t>
  </si>
  <si>
    <t>55-09</t>
  </si>
  <si>
    <t>AGAROSA TIPO I ESTÁNDAR PB</t>
  </si>
  <si>
    <t>55-10</t>
  </si>
  <si>
    <t>GLICINA PARA ELECTROFORESIS</t>
  </si>
  <si>
    <t>55-11</t>
  </si>
  <si>
    <t>TIRAS REACTIVAS PARA ORINA</t>
  </si>
  <si>
    <t>55-12</t>
  </si>
  <si>
    <t>XILENE CIANOL</t>
  </si>
  <si>
    <t>56 PLATINO</t>
  </si>
  <si>
    <t>56-01</t>
  </si>
  <si>
    <t>ACIDO HEXACLOROPLATINICO(IV)HEXAHIDRATADO</t>
  </si>
  <si>
    <t>56 MERCAPTANOS</t>
  </si>
  <si>
    <t>MERCAPTOETANOL</t>
  </si>
  <si>
    <t>57 ISOCIANATOS</t>
  </si>
  <si>
    <t>57-01</t>
  </si>
  <si>
    <t>DIISOCIANATO DE TOLUIENO</t>
  </si>
  <si>
    <t>58-RESINAS</t>
  </si>
  <si>
    <t>58-01</t>
  </si>
  <si>
    <t>RESINA POLIESTER</t>
  </si>
  <si>
    <t>58-02</t>
  </si>
  <si>
    <t>EUKITT</t>
  </si>
  <si>
    <t>58-03</t>
  </si>
  <si>
    <t>BÁLSAMO DEL CANADA</t>
  </si>
  <si>
    <t>59-SELENIO</t>
  </si>
  <si>
    <t>59-01</t>
  </si>
  <si>
    <t>SELENIO EN POLVO (SELENIO NEGRO 99)</t>
  </si>
  <si>
    <t>60-ESTRONCIO</t>
  </si>
  <si>
    <t>60-01</t>
  </si>
  <si>
    <t>ESTRONCIO CLORURO HEXAHIDRATO</t>
  </si>
  <si>
    <t>70-NITRILO</t>
  </si>
  <si>
    <t>70-01</t>
  </si>
  <si>
    <t>ACETONITRILO</t>
  </si>
  <si>
    <t>EXISTENCIA 
STOCK</t>
  </si>
  <si>
    <t>UNIDAD</t>
  </si>
  <si>
    <t>g</t>
  </si>
  <si>
    <t>AMP</t>
  </si>
  <si>
    <t>L</t>
  </si>
  <si>
    <t>Rollo</t>
  </si>
  <si>
    <t xml:space="preserve">g </t>
  </si>
  <si>
    <t>CAJA</t>
  </si>
  <si>
    <t>ml</t>
  </si>
  <si>
    <t>Paquete</t>
  </si>
  <si>
    <t>Ml</t>
  </si>
  <si>
    <t>mL</t>
  </si>
  <si>
    <t>igual 25-01</t>
  </si>
  <si>
    <t>Unidad</t>
  </si>
  <si>
    <t>Determinación</t>
  </si>
  <si>
    <t>SOBRES</t>
  </si>
  <si>
    <t>STRIPS X 50</t>
  </si>
  <si>
    <t>KIT</t>
  </si>
  <si>
    <t>Kg</t>
  </si>
  <si>
    <t>en servicio</t>
  </si>
  <si>
    <t>caja</t>
  </si>
  <si>
    <t>BLISTER</t>
  </si>
  <si>
    <t>x200det</t>
  </si>
  <si>
    <t>Sobres</t>
  </si>
  <si>
    <t>x100</t>
  </si>
  <si>
    <t>UNIVERSIDAD DISTRITAL FRANCISCO JOSE DE CALDAS</t>
  </si>
  <si>
    <t xml:space="preserve">Material </t>
  </si>
  <si>
    <t>02-21</t>
  </si>
  <si>
    <t>27-50</t>
  </si>
  <si>
    <t>ACIDO CROMICO</t>
  </si>
  <si>
    <t>39-90</t>
  </si>
  <si>
    <t xml:space="preserve">AGAR MYP </t>
  </si>
  <si>
    <t>39-91</t>
  </si>
  <si>
    <t>TRIPTONA</t>
  </si>
  <si>
    <t>80-BIOMOL</t>
  </si>
  <si>
    <t>80-01</t>
  </si>
  <si>
    <t>KIT PCR PURIFICACION - QUIAQUICK (250)</t>
  </si>
  <si>
    <t>20-48</t>
  </si>
  <si>
    <t xml:space="preserve">SODIO TIOGLICOLATO </t>
  </si>
  <si>
    <t>39-92</t>
  </si>
  <si>
    <t>39-93</t>
  </si>
  <si>
    <t xml:space="preserve">AGAR GLUCOSA PEPTONA DE CASEINA </t>
  </si>
  <si>
    <t>39-94</t>
  </si>
  <si>
    <t xml:space="preserve">CALDO DE CEREBRO CORAZÓN </t>
  </si>
  <si>
    <t>39-95</t>
  </si>
  <si>
    <t xml:space="preserve">CALDO ROJO DE FENOL </t>
  </si>
  <si>
    <t>31-16</t>
  </si>
  <si>
    <t xml:space="preserve">ETILENDIAMINA </t>
  </si>
  <si>
    <t>39-96</t>
  </si>
  <si>
    <t xml:space="preserve">REACTIVO DE GRIESS-ILOSVAY DE LOS NITRITOS </t>
  </si>
  <si>
    <t>46-04</t>
  </si>
  <si>
    <t>46-05</t>
  </si>
  <si>
    <t>POLIETILENGLICOL 1500</t>
  </si>
  <si>
    <t>POLIETILENGLICOL 35000</t>
  </si>
  <si>
    <t xml:space="preserve">Batas desechables </t>
  </si>
  <si>
    <t>23-76</t>
  </si>
  <si>
    <t>AZUL DE TOLUIDINA O</t>
  </si>
  <si>
    <t>39-97</t>
  </si>
  <si>
    <t>POLIMIXINA B PARA MEDIO DE CULTIVO BACILOS CEREUS</t>
  </si>
  <si>
    <t>Puntas Blancas Para Micropipeta 5-10 Microlitros paquete x 500</t>
  </si>
  <si>
    <t>Tubo Nessler graduado 50 ml</t>
  </si>
  <si>
    <t xml:space="preserve">Tubo de Ensayo de Vidrio Fondo Plano con Tapa Rosca 20x150 mm </t>
  </si>
  <si>
    <t>Guantes Largos de Nitrilo Azul Sin Talco x Caja de 50 unidades Talla S</t>
  </si>
  <si>
    <t>Macropipeteador 0,1-100 ml</t>
  </si>
  <si>
    <t>Pipeta Pasteur Plastica 3 ml</t>
  </si>
  <si>
    <t>Pipeta Pasteur Plastica 1 ml</t>
  </si>
  <si>
    <t xml:space="preserve">Asa de Drigalski </t>
  </si>
  <si>
    <t xml:space="preserve">Desecador de Vidrio con Llave y Placa </t>
  </si>
  <si>
    <t>Embudo Büchner 110 mm</t>
  </si>
  <si>
    <t>Frasco Tapa Rosca Azul Vidrio Ambar de 1000 ml</t>
  </si>
  <si>
    <t>Guantes Cortos de Nitrilo Negro x Caja de 100 unidades Talla M</t>
  </si>
  <si>
    <t>Guantes Cortos de Nitrilo Negro x Caja de 100 unidades Talla S</t>
  </si>
  <si>
    <t>Bata Azul en Dril Talla M</t>
  </si>
  <si>
    <t>Bata Azul en Dril Talla XL</t>
  </si>
  <si>
    <t>Bata Blanca en Gabardina Talla L</t>
  </si>
  <si>
    <t>Bata Blanca en Gabardina Talla S</t>
  </si>
  <si>
    <t>Puntas Azules Para Pipetas, De 100-1000 µ  bolsa x 500</t>
  </si>
  <si>
    <t>Tubo Para Centrifuga Plastico 15 mL con gradilla paquete x 50</t>
  </si>
  <si>
    <t>Tubo De Reacción  Eppendorf, De 1.5 Ml Con Tapa Paquete x 500</t>
  </si>
  <si>
    <t>Membrana Nitrato Celulosa 0,45 x 47 mm Caja x 100</t>
  </si>
  <si>
    <t>Puntas Amarillas Para Pipetas, De 2 -200 µ Paquete x 500</t>
  </si>
  <si>
    <t>Filtro Fibra de Vidrio 47 mm Caja x 100</t>
  </si>
  <si>
    <t>39-98</t>
  </si>
  <si>
    <t xml:space="preserve">AGAR KANAMICINA ESCULINA AZIDA </t>
  </si>
  <si>
    <t xml:space="preserve">AGAR KF PARA ESTREPTOCOCOS </t>
  </si>
  <si>
    <t>39-99</t>
  </si>
  <si>
    <t>AGAR KING B BASE</t>
  </si>
  <si>
    <t>39-100</t>
  </si>
  <si>
    <t>39-101</t>
  </si>
  <si>
    <t>AGAR ROSA DE BENGALA (DRBC)</t>
  </si>
  <si>
    <t>39-102</t>
  </si>
  <si>
    <t xml:space="preserve">AGAR ROSA DE BENGALA-CLORANFENICOL </t>
  </si>
  <si>
    <t>39-103</t>
  </si>
  <si>
    <t>COLILERT (SUBSTRATO DEFINIDO PARA AGUAS)</t>
  </si>
  <si>
    <t>Kit</t>
  </si>
  <si>
    <t>46-06</t>
  </si>
  <si>
    <t xml:space="preserve">ETER MONOMETILICO DEL ETILENGLICOL </t>
  </si>
  <si>
    <t>26-12</t>
  </si>
  <si>
    <t xml:space="preserve">HIDROCLORATO DE GUANIDINA </t>
  </si>
  <si>
    <t>39-104</t>
  </si>
  <si>
    <t>MEDIO DE CULTIVO OF SEG.HUGH</t>
  </si>
  <si>
    <t>20-49</t>
  </si>
  <si>
    <t>80-02</t>
  </si>
  <si>
    <t xml:space="preserve">TREHALOSA </t>
  </si>
  <si>
    <t>21-03</t>
  </si>
  <si>
    <t xml:space="preserve">YODO METALICO </t>
  </si>
  <si>
    <t xml:space="preserve">AMONIO Y HIERRO (II) SULFATO 6-HIDRATADO </t>
  </si>
  <si>
    <t>Manguera x Metro</t>
  </si>
  <si>
    <t>39-105</t>
  </si>
  <si>
    <t>39-106</t>
  </si>
  <si>
    <t xml:space="preserve">AGAR GELATINA </t>
  </si>
  <si>
    <t xml:space="preserve">CALDO EXTRACTO DE MALTA </t>
  </si>
  <si>
    <t>FACULTAD DEL MEDIO AMBIENTE Y RECURSOS NATURALES</t>
  </si>
  <si>
    <t>Recipiente de Vidrio Oscuro, capacidad 1000 ml</t>
  </si>
  <si>
    <t>Tubos Eppendorf  2 ml con tapa, paquete x 500</t>
  </si>
  <si>
    <t>Tubos Eppendorf  0.2 ml, paquete x 1000</t>
  </si>
  <si>
    <t xml:space="preserve">Cuchillas de Bisturí Quirurgico  No 20 </t>
  </si>
  <si>
    <t>GENPRODUCTS</t>
  </si>
  <si>
    <t xml:space="preserve">ANNAR DIAGNOSTICA </t>
  </si>
  <si>
    <t>MERCK</t>
  </si>
  <si>
    <t>YEQUIM</t>
  </si>
  <si>
    <t>EXIQUIM</t>
  </si>
  <si>
    <t>KASAI</t>
  </si>
  <si>
    <t>ARTILAB</t>
  </si>
  <si>
    <t>DISPROQUILAB</t>
  </si>
  <si>
    <t>VIDCOL</t>
  </si>
  <si>
    <t>QUIMIREL</t>
  </si>
  <si>
    <t>MEDIMALCO</t>
  </si>
  <si>
    <t>TOTAL INGRESO</t>
  </si>
  <si>
    <t>BIOLOGÍA</t>
  </si>
  <si>
    <t>MICROBIOLOGÍA</t>
  </si>
  <si>
    <t>MADERAS</t>
  </si>
  <si>
    <t>MOLECULAR</t>
  </si>
  <si>
    <t>SILVICULTURA</t>
  </si>
  <si>
    <t>FOTOINTERPRETACIÓN</t>
  </si>
  <si>
    <t>SALIDAS OTRAS FACULTADES</t>
  </si>
  <si>
    <t>Servicios Publicos</t>
  </si>
  <si>
    <t>Carpinteria</t>
  </si>
  <si>
    <t>ZOONOSIS</t>
  </si>
  <si>
    <t>AMONIACO SOLUCION 30%</t>
  </si>
  <si>
    <t xml:space="preserve">SODIO TRIBASICO FOSFATO </t>
  </si>
  <si>
    <t xml:space="preserve">AGAR PARA COLIFORMES </t>
  </si>
  <si>
    <t xml:space="preserve">BLANCO RAYAS </t>
  </si>
  <si>
    <t xml:space="preserve">AZUL DE COOMASSIE G </t>
  </si>
  <si>
    <t>55-13</t>
  </si>
  <si>
    <t xml:space="preserve">AZUL DE COOMASSIE R </t>
  </si>
  <si>
    <t>Algodón (gramos)</t>
  </si>
  <si>
    <t>Puntas Para Micropipeta 0,1-10 Microlitros x Rack</t>
  </si>
  <si>
    <t>Cajas De Petri 100*15</t>
  </si>
  <si>
    <t>HgO</t>
  </si>
  <si>
    <t xml:space="preserve">Reactivo </t>
  </si>
  <si>
    <t xml:space="preserve">Cantidad </t>
  </si>
  <si>
    <t>Tecnologias Limpias</t>
  </si>
  <si>
    <t>PATRON DE SODIO (NaNO3)1mg/Ml</t>
  </si>
  <si>
    <t>Ibr</t>
  </si>
  <si>
    <t>Tapabocas (82)</t>
  </si>
  <si>
    <t xml:space="preserve">Química </t>
  </si>
  <si>
    <t>ALMACEN DE REACTIVOS-ENTREGAS EN LA SEMANA 13 (Abril 28-MAYO 2 de 2014)</t>
  </si>
  <si>
    <t xml:space="preserve">Molecular </t>
  </si>
  <si>
    <t xml:space="preserve">Biología </t>
  </si>
  <si>
    <t xml:space="preserve">Sanidad </t>
  </si>
  <si>
    <t xml:space="preserve">Suelos </t>
  </si>
  <si>
    <t>Jabón neutro (53-01)</t>
  </si>
  <si>
    <t>5 L</t>
  </si>
  <si>
    <t>Nitroprusiato de sodio (20-32)</t>
  </si>
  <si>
    <t>12 g</t>
  </si>
  <si>
    <t>Tiras indicadoras de pH (188)</t>
  </si>
  <si>
    <t>Hidróxido de calcio (05-06)</t>
  </si>
  <si>
    <t>10 g</t>
  </si>
  <si>
    <t>Cloruro de hidroxilamina (02-13)</t>
  </si>
  <si>
    <t>14 g</t>
  </si>
  <si>
    <t>Microespatula (48)</t>
  </si>
  <si>
    <t>Microespatula (192)</t>
  </si>
  <si>
    <t>Nitrato de sodio (20-16)</t>
  </si>
  <si>
    <t>Nitrato de calcio (05-12)</t>
  </si>
  <si>
    <t>Rack refrigerante para enzimas (491)</t>
  </si>
  <si>
    <t>100 g</t>
  </si>
  <si>
    <t>320 g</t>
  </si>
  <si>
    <t>NEOFUCSINA</t>
  </si>
  <si>
    <t xml:space="preserve">Rack refrigerante para enzimas </t>
  </si>
  <si>
    <t xml:space="preserve">Cuchillas de Bisturí Quirurgico  No 22 </t>
  </si>
  <si>
    <t>Material</t>
  </si>
  <si>
    <t>ALMACEN DE REACTIVOS-ENTREGAS EN LA SEMANA 18 (3-6 JUNIO de 2014)</t>
  </si>
  <si>
    <t>Toallas de Papel x Rollo</t>
  </si>
  <si>
    <t xml:space="preserve">Otras Facultades </t>
  </si>
  <si>
    <t>Elementos Quimicos</t>
  </si>
  <si>
    <t>RIBOSA</t>
  </si>
  <si>
    <t>HF</t>
  </si>
  <si>
    <t>ACIDO SILICICO</t>
  </si>
  <si>
    <t>ALCOHOL ISOAMILICO</t>
  </si>
  <si>
    <t>TEST X 50</t>
  </si>
  <si>
    <t>Cable HDMI</t>
  </si>
  <si>
    <t>Cable VGA</t>
  </si>
  <si>
    <t>Pilas SR 44</t>
  </si>
  <si>
    <t>ÁCIDO 1-NAFTALENACETICO</t>
  </si>
  <si>
    <t>02-22</t>
  </si>
  <si>
    <t xml:space="preserve">AMONIO PERSULFATO </t>
  </si>
  <si>
    <t>24-08</t>
  </si>
  <si>
    <t>GRASA PARA DESECADORES Y BURETAS</t>
  </si>
  <si>
    <t>27-51</t>
  </si>
  <si>
    <t xml:space="preserve">ACIDO N-BUTIRICO </t>
  </si>
  <si>
    <t>27-52</t>
  </si>
  <si>
    <t>ACIDO TANICO</t>
  </si>
  <si>
    <t>32-03</t>
  </si>
  <si>
    <t>NIQUEL II SULFATO 6 HIDRATADO</t>
  </si>
  <si>
    <t>39-107</t>
  </si>
  <si>
    <t xml:space="preserve">AGAR GRANULADO </t>
  </si>
  <si>
    <t>39-108</t>
  </si>
  <si>
    <t>AGAR SPS</t>
  </si>
  <si>
    <t>27-53</t>
  </si>
  <si>
    <t>ACIDO PROPIONICO</t>
  </si>
  <si>
    <t>28-21</t>
  </si>
  <si>
    <t>ALCOHOL BENCILICO</t>
  </si>
  <si>
    <t>AGAR CETRIMIDE</t>
  </si>
  <si>
    <t>39-109</t>
  </si>
  <si>
    <t>MEDIO SELECTIVO CROMOGENICO COLIFORMES E-COLI</t>
  </si>
  <si>
    <t>39-110</t>
  </si>
  <si>
    <t>CALDO MOSSEL ENRIQUECIMIENTO ENTEROBACTERIA</t>
  </si>
  <si>
    <t>39-111</t>
  </si>
  <si>
    <t>AGAR S.S. MODIFICADO</t>
  </si>
  <si>
    <t>39-112</t>
  </si>
  <si>
    <t>AGAR VIOLETA CRISTAL ROJO NEUTRO BILIS</t>
  </si>
  <si>
    <t>39-113</t>
  </si>
  <si>
    <t>AGAR YEDC</t>
  </si>
  <si>
    <t>39-114</t>
  </si>
  <si>
    <t xml:space="preserve">MICROBAT OXIDASA </t>
  </si>
  <si>
    <t>39-115</t>
  </si>
  <si>
    <t xml:space="preserve">AGAR VERDE BRILLANTE MODIFICADO </t>
  </si>
  <si>
    <t>39-116</t>
  </si>
  <si>
    <t xml:space="preserve">AGAR VERDE BRILLANTE </t>
  </si>
  <si>
    <t>39-117</t>
  </si>
  <si>
    <t>AGAR EXTRACTO DE LEVADURA</t>
  </si>
  <si>
    <t>39-118</t>
  </si>
  <si>
    <t>AGAR CROMOGENICO CANDIDA</t>
  </si>
  <si>
    <t>80-03</t>
  </si>
  <si>
    <t>BIOLASE DNA POLIMERASA</t>
  </si>
  <si>
    <t>80-04</t>
  </si>
  <si>
    <t>BUFFER DE CARGA AZUL 5X PARA DNA</t>
  </si>
  <si>
    <t>80-05</t>
  </si>
  <si>
    <t xml:space="preserve">GEL RED NUCLEIC ACID </t>
  </si>
  <si>
    <t>80-06</t>
  </si>
  <si>
    <t xml:space="preserve">KIT PARA EXTRACCIÓN DE ADN DE INSECTOS </t>
  </si>
  <si>
    <t>80-07</t>
  </si>
  <si>
    <t>KIT PARA EXTRACCIÓN DE ADN DE PLANTAS</t>
  </si>
  <si>
    <t>80-08</t>
  </si>
  <si>
    <t>KIT PCR TAQ DNA POLYMERASE</t>
  </si>
  <si>
    <t>80-09</t>
  </si>
  <si>
    <t>MIX DNTPS 100MM BIOLINE</t>
  </si>
  <si>
    <t>80-10</t>
  </si>
  <si>
    <t>PROTEINASA K</t>
  </si>
  <si>
    <t xml:space="preserve">Esponjilla </t>
  </si>
  <si>
    <t>Tapabocas x unidad</t>
  </si>
  <si>
    <t>Puntas Para Micropipeta 0,5-10 Microlitros Largas Esteriles Rack x 96</t>
  </si>
  <si>
    <t xml:space="preserve">Cuchillas de Bisturí Quirurgico  No 15 </t>
  </si>
  <si>
    <t xml:space="preserve">Cuchillas de Bisturí Quirurgico  No 11 </t>
  </si>
  <si>
    <t>Vial De 10 Ml. (Caja x 100 Viales)</t>
  </si>
  <si>
    <t>Pinzas de Disección Sin Garra 14 cm</t>
  </si>
  <si>
    <t>Pinzas de Disección Sin Garra 20 cm</t>
  </si>
  <si>
    <t xml:space="preserve">Puntas Para Micropipeta 0,5-10 Microlitros Cortas Esteriles con Filtro x Rack </t>
  </si>
  <si>
    <t>Alfileres entomologicos 6x100</t>
  </si>
  <si>
    <t>Alfileres entomologicos 7x100</t>
  </si>
  <si>
    <t xml:space="preserve">Balón Aforado De Vidrio. Con Tapón, Clase A De 10 Ml. </t>
  </si>
  <si>
    <t xml:space="preserve">Balón Aforado De Vidrio. Con Tapón, Clase A De 20 Ml. </t>
  </si>
  <si>
    <t>Balón Volumetrico De Plastico PMP Autoclave Tapón en Teflon 250 ml</t>
  </si>
  <si>
    <t>Balón Volumetrico De Plastico PMP Autoclave Tapón en Teflon 50 ml</t>
  </si>
  <si>
    <t>Barra Magnetica 8 x 40 mm</t>
  </si>
  <si>
    <t>Bureta Llave Recta Vidrio Clase A 50 ml</t>
  </si>
  <si>
    <t>Embudo Buchner Plastico 70 mm</t>
  </si>
  <si>
    <t>Embudo Vidrio Vastago Largo 100 mm</t>
  </si>
  <si>
    <t>Erlenmeyer con Desprendimiento Lateral 500 ml</t>
  </si>
  <si>
    <t>Microespátula En Acero Inoxidable (Espatula-Cuchara) 150 x 5 mm</t>
  </si>
  <si>
    <t>Frasco Gotero Vidrio Ambar 100 ml</t>
  </si>
  <si>
    <t>Gradilla Plástica Azul para 60 Tubos 16 mm</t>
  </si>
  <si>
    <t>Guantes Cortos de Nitrilo Azul x Caja de 100 unidades Talla L</t>
  </si>
  <si>
    <t>Guantes Cortos de Nitrilo Azul x Caja de 100 unidades Talla M</t>
  </si>
  <si>
    <t>Guantes Largos de Nitrilo Azul x Caja de 50 unidades Talla L</t>
  </si>
  <si>
    <t>Guantes Largos de Nitrilo Azul x Caja de 50 unidades Talla M</t>
  </si>
  <si>
    <t>Guantes de Latex Blanco Examen No Esteril x Caja 100 unidades Talla M</t>
  </si>
  <si>
    <t>Guantes de Latex Blanco Examen No Esteril x Caja 100 unidades Talla S</t>
  </si>
  <si>
    <t>Pinza para Membrana en Acero Inoxidable 150 mm</t>
  </si>
  <si>
    <t>Probeta Graduada Base Hexagonal De Vidrio Clase A De 25 ml</t>
  </si>
  <si>
    <t xml:space="preserve">Probeta Graduada Base Redonda De Vidrio De 50 ml </t>
  </si>
  <si>
    <t xml:space="preserve">Probeta Graduada Base Redonda De Vidrio De 25 ml </t>
  </si>
  <si>
    <t xml:space="preserve">Probeta Graduada Base Redonda De Vidrio De 10 ml </t>
  </si>
  <si>
    <t xml:space="preserve">Taladratapones 13 Piezas en Acero Inoxidable </t>
  </si>
  <si>
    <t>Tapon de Caucho 13 mm</t>
  </si>
  <si>
    <t>Termometro de Mercurio -10° +360°C</t>
  </si>
  <si>
    <t xml:space="preserve">Timer Digital 4 Tiempos </t>
  </si>
  <si>
    <t>Tubo Eppendorf con Tapa 1,5 ml ESTERIL Paquete x 500</t>
  </si>
  <si>
    <t>Papel Filtro Cuantitativo Sin Cenizas N. 41 de 90 mm x Caja</t>
  </si>
  <si>
    <t>Papel Filtro Cualitativo N. 1 de 70 mm x Caja</t>
  </si>
  <si>
    <t>Papel Filtro Cuantitativo 589-3 de 125 mm x Caja</t>
  </si>
  <si>
    <t>Papel Filtro Cuantitativo 589-1 de 125 mm x Caja</t>
  </si>
  <si>
    <t>Papel Filtro Cuantitativo 589-1 de 110 mm x Caja</t>
  </si>
  <si>
    <t>Papel Filtro Cuantitativo Sin Cenizas N. 42 de 185 mm x Caja</t>
  </si>
  <si>
    <t>Papel Filtro Cualitativo N. 2 de 185 mm x Caja</t>
  </si>
  <si>
    <t>Papel Filtro Cuantitativo Sin Cenizas N. 40 de 185 mm x Caja</t>
  </si>
  <si>
    <t>Papel Filtro Cuantitativo Sin Cenizas N. 42 de 150 mm x Caja</t>
  </si>
  <si>
    <t>Papel Filtro Cualitativo N. 4 de 150 mm x Caja</t>
  </si>
  <si>
    <t>Papel Filtro Cualitativo Replegado N. 2V de 150 mm x Caja</t>
  </si>
  <si>
    <t>Cartucho de extracción de celulosa de alto rendimiento 43x123 mm x Unidad</t>
  </si>
  <si>
    <t xml:space="preserve">Camara de cromatografia </t>
  </si>
  <si>
    <t>Bata Blanca en Gabardina Talla M</t>
  </si>
  <si>
    <t>Bata Blanca en Gabardina Talla XL</t>
  </si>
  <si>
    <t>Overol Enterizo en Dril</t>
  </si>
  <si>
    <t xml:space="preserve">ZINC METALICO </t>
  </si>
  <si>
    <t>Frasco Tapa Rosca Azul 100ml vidrio claro</t>
  </si>
  <si>
    <t>Frasco Tapa Rosca Azul 50ml vidrio claro</t>
  </si>
  <si>
    <t xml:space="preserve">Frasco Tapa Rosca Azul 250ml Vidrio AMBAR </t>
  </si>
  <si>
    <t xml:space="preserve">Cuchillas de Bisturí Quirurgico  No 10 </t>
  </si>
  <si>
    <t>80-11</t>
  </si>
  <si>
    <t>BROMURO DE CETILTRIMETILAMONIO (CETAB)</t>
  </si>
  <si>
    <t>Puntas Para Micropipeta 1-20 Microlitros Esteriles Rack</t>
  </si>
  <si>
    <t>Puntas Para Micropipeta 1-200 Microlitros Esteriles Con Filtro Rack x 96</t>
  </si>
  <si>
    <t>Puntas Para Micropipeta 100-1000 Microlitros Esteriles Rack x 96</t>
  </si>
  <si>
    <t>Gradilla Plástica para 40 Tubos 20mm</t>
  </si>
  <si>
    <t>Puntas blancas 0,5-10 uL Esteriles Rack x 96</t>
  </si>
  <si>
    <t>Puntas de 1-100 uL Con Filtro Esteriles Rack x 96</t>
  </si>
  <si>
    <t>Picnómetro con termómetro de 10 mL (calibrado)</t>
  </si>
  <si>
    <t>22-07</t>
  </si>
  <si>
    <t>ZINC GRANULADO</t>
  </si>
  <si>
    <t>DIFENIL CARBAZIDA</t>
  </si>
  <si>
    <t>Camara Neubauer</t>
  </si>
  <si>
    <t>SANIDAD</t>
  </si>
  <si>
    <t>QUÍMICA</t>
  </si>
  <si>
    <t>ALMACÉN DE REACTIVOS</t>
  </si>
  <si>
    <t>20-50</t>
  </si>
  <si>
    <t>SODIO HIPOCLORITO 7%</t>
  </si>
  <si>
    <t>SAFRANINA O</t>
  </si>
  <si>
    <t>EXISTENCIA 
2016</t>
  </si>
  <si>
    <t>ENTREGAS 2017</t>
  </si>
  <si>
    <t>MATERIAL DE LABORATORIO</t>
  </si>
  <si>
    <t>EXISTENCIA 2016</t>
  </si>
  <si>
    <t>INGRESOS</t>
  </si>
  <si>
    <t>TOTAL INGRESOS</t>
  </si>
  <si>
    <t>SUELOS Y AGUAS</t>
  </si>
  <si>
    <t xml:space="preserve">MADERAS </t>
  </si>
  <si>
    <t>AUDIOVISUALES Y SOPORTE</t>
  </si>
  <si>
    <t xml:space="preserve">FOTOINTERPRETACIÓN </t>
  </si>
  <si>
    <t>SERVICIOS PUBLICOS</t>
  </si>
  <si>
    <t xml:space="preserve">CARPINTERIA </t>
  </si>
  <si>
    <t>TECNOLOGÍAS LIMPIAS</t>
  </si>
  <si>
    <t>CALIDAD DEL AIRE</t>
  </si>
  <si>
    <t>TOTAL ENTREGAS 2017</t>
  </si>
  <si>
    <t>EXISTENCIA STOCK</t>
  </si>
  <si>
    <t>Jabón Líquido Para Manos X Litro</t>
  </si>
  <si>
    <r>
      <t>Al(OH)</t>
    </r>
    <r>
      <rPr>
        <vertAlign val="subscript"/>
        <sz val="10"/>
        <rFont val="Calibri"/>
        <family val="2"/>
        <scheme val="minor"/>
      </rPr>
      <t>3</t>
    </r>
  </si>
  <si>
    <r>
      <t>Al(SO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</si>
  <si>
    <r>
      <t>AlCl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</si>
  <si>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9H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</si>
  <si>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AlK(SO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</si>
  <si>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ALUMINO – PATRON 1000 Mg Al, (AlCl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</si>
  <si>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AlCl</t>
    </r>
    <r>
      <rPr>
        <vertAlign val="subscript"/>
        <sz val="10"/>
        <rFont val="Calibri"/>
        <family val="2"/>
        <scheme val="minor"/>
      </rPr>
      <t>3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</si>
  <si>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Cl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</si>
  <si>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OH</t>
    </r>
  </si>
  <si>
    <r>
      <t>Mo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 xml:space="preserve"> 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</si>
  <si>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COONH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</si>
  <si>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3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</si>
  <si>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</si>
  <si>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HPO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</si>
  <si>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</si>
  <si>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F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</si>
  <si>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NH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</si>
  <si>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</si>
  <si>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SCN</t>
    </r>
  </si>
  <si>
    <r>
      <t>(NH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OH)Cl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</si>
  <si>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</si>
  <si>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VO</t>
    </r>
    <r>
      <rPr>
        <vertAlign val="subscript"/>
        <sz val="10"/>
        <rFont val="Calibri"/>
        <family val="2"/>
        <scheme val="minor"/>
      </rPr>
      <t>3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</si>
  <si>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[Ce(NO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]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</si>
  <si>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</si>
  <si>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F</t>
    </r>
  </si>
  <si>
    <r>
      <t xml:space="preserve">AMONIO Y HIERRO (II) SULFATO EN SOLUCIÓN POR 250 ML </t>
    </r>
    <r>
      <rPr>
        <b/>
        <sz val="10"/>
        <rFont val="Calibri"/>
        <family val="2"/>
        <scheme val="minor"/>
      </rPr>
      <t>0,1N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</si>
  <si>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Fe(SO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6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</si>
  <si>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BaCl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</si>
  <si>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Ba</t>
    </r>
  </si>
  <si>
    <r>
      <t>Ba(OH)</t>
    </r>
    <r>
      <rPr>
        <vertAlign val="subscript"/>
        <sz val="10"/>
        <rFont val="Calibri"/>
        <family val="2"/>
        <scheme val="minor"/>
      </rPr>
      <t>2</t>
    </r>
  </si>
  <si>
    <r>
      <t>BaSO</t>
    </r>
    <r>
      <rPr>
        <vertAlign val="subscript"/>
        <sz val="10"/>
        <rFont val="Calibri"/>
        <family val="2"/>
        <scheme val="minor"/>
      </rPr>
      <t>4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</si>
  <si>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</si>
  <si>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4</t>
    </r>
  </si>
  <si>
    <r>
      <t>BORO SOLUCION PATRON TRAZABLE A SRM DE NIST 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EN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 1000 Mg/L B CERTIPUR</t>
    </r>
  </si>
  <si>
    <r>
      <t>CaCO</t>
    </r>
    <r>
      <rPr>
        <vertAlign val="subscript"/>
        <sz val="10"/>
        <rFont val="Calibri"/>
        <family val="2"/>
        <scheme val="minor"/>
      </rPr>
      <t>3</t>
    </r>
  </si>
  <si>
    <r>
      <t>CaSO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</si>
  <si>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CaCl</t>
    </r>
    <r>
      <rPr>
        <vertAlign val="subscript"/>
        <sz val="10"/>
        <rFont val="Calibri"/>
        <family val="2"/>
        <scheme val="minor"/>
      </rPr>
      <t>2</t>
    </r>
  </si>
  <si>
    <r>
      <t>Ca(H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</si>
  <si>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Ca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</si>
  <si>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Ca(OH)</t>
    </r>
    <r>
      <rPr>
        <vertAlign val="subscript"/>
        <sz val="10"/>
        <rFont val="Calibri"/>
        <family val="2"/>
        <scheme val="minor"/>
      </rPr>
      <t>2</t>
    </r>
  </si>
  <si>
    <r>
      <t>Ca(CH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</si>
  <si>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CaF</t>
    </r>
    <r>
      <rPr>
        <vertAlign val="subscript"/>
        <sz val="10"/>
        <rFont val="Calibri"/>
        <family val="2"/>
        <scheme val="minor"/>
      </rPr>
      <t>2</t>
    </r>
  </si>
  <si>
    <r>
      <t>Ca(NO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</si>
  <si>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Ca(ClO)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Arial Narrow"/>
        <family val="2"/>
      </rPr>
      <t/>
    </r>
  </si>
  <si>
    <r>
      <t>CaCl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</si>
  <si>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CaC</t>
    </r>
    <r>
      <rPr>
        <vertAlign val="subscript"/>
        <sz val="10"/>
        <color theme="1"/>
        <rFont val="Calibri"/>
        <family val="2"/>
        <scheme val="minor"/>
      </rPr>
      <t>2</t>
    </r>
  </si>
  <si>
    <r>
      <t>CoCl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</si>
  <si>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</si>
  <si>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7H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</si>
  <si>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COBALTO PATRON 1000 Mg Co, (CoCl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</si>
  <si>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CoCl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</si>
  <si>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Cu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</si>
  <si>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CuSO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5H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</si>
  <si>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CuCl</t>
    </r>
    <r>
      <rPr>
        <vertAlign val="subscript"/>
        <sz val="10"/>
        <rFont val="Calibri"/>
        <family val="2"/>
        <scheme val="minor"/>
      </rPr>
      <t>2</t>
    </r>
  </si>
  <si>
    <r>
      <t>Cu(NO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</si>
  <si>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COBRE PATRON 1000 MG Cu, (CuCl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</si>
  <si>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CuSO</t>
    </r>
    <r>
      <rPr>
        <vertAlign val="subscript"/>
        <sz val="10"/>
        <rFont val="Calibri"/>
        <family val="2"/>
        <scheme val="minor"/>
      </rPr>
      <t>4</t>
    </r>
  </si>
  <si>
    <r>
      <t>CrO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</si>
  <si>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</si>
  <si>
    <r>
      <t>FOSFATO PATRON FOR 1000 Mg PO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3-</t>
    </r>
    <r>
      <rPr>
        <sz val="10"/>
        <rFont val="Calibri"/>
        <family val="2"/>
        <scheme val="minor"/>
      </rPr>
      <t>, (H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</si>
  <si>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</si>
  <si>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FeCl</t>
    </r>
    <r>
      <rPr>
        <vertAlign val="subscript"/>
        <sz val="10"/>
        <rFont val="Calibri"/>
        <family val="2"/>
        <scheme val="minor"/>
      </rPr>
      <t>3</t>
    </r>
  </si>
  <si>
    <r>
      <t>FeSO</t>
    </r>
    <r>
      <rPr>
        <vertAlign val="subscript"/>
        <sz val="10"/>
        <rFont val="Calibri"/>
        <family val="2"/>
        <scheme val="minor"/>
      </rPr>
      <t>4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</si>
  <si>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Fe 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</si>
  <si>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Fe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</si>
  <si>
    <r>
      <t>Fe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</si>
  <si>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FeCl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</si>
  <si>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Fe 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</si>
  <si>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LiCO</t>
    </r>
    <r>
      <rPr>
        <vertAlign val="subscript"/>
        <sz val="10"/>
        <rFont val="Calibri"/>
        <family val="2"/>
        <scheme val="minor"/>
      </rPr>
      <t>3</t>
    </r>
  </si>
  <si>
    <r>
      <t>Li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</si>
  <si>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MgSO</t>
    </r>
    <r>
      <rPr>
        <vertAlign val="subscript"/>
        <sz val="10"/>
        <rFont val="Calibri"/>
        <family val="2"/>
        <scheme val="minor"/>
      </rPr>
      <t>4 * 5H2O</t>
    </r>
  </si>
  <si>
    <r>
      <t>Mg(NO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</si>
  <si>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MnO</t>
    </r>
    <r>
      <rPr>
        <vertAlign val="subscript"/>
        <sz val="10"/>
        <rFont val="Calibri"/>
        <family val="2"/>
        <scheme val="minor"/>
      </rPr>
      <t>2</t>
    </r>
  </si>
  <si>
    <r>
      <t>MnCl</t>
    </r>
    <r>
      <rPr>
        <vertAlign val="subscript"/>
        <sz val="10"/>
        <rFont val="Calibri"/>
        <family val="2"/>
        <scheme val="minor"/>
      </rPr>
      <t>2</t>
    </r>
  </si>
  <si>
    <r>
      <t>MnSO</t>
    </r>
    <r>
      <rPr>
        <vertAlign val="subscript"/>
        <sz val="10"/>
        <rFont val="Calibri"/>
        <family val="2"/>
        <scheme val="minor"/>
      </rPr>
      <t>4</t>
    </r>
  </si>
  <si>
    <r>
      <t>Mn(NO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 xml:space="preserve">2 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 xml:space="preserve"> 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</si>
  <si>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Mn(NO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 xml:space="preserve"> 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</si>
  <si>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HgNO</t>
    </r>
    <r>
      <rPr>
        <vertAlign val="subscript"/>
        <sz val="10"/>
        <rFont val="Calibri"/>
        <family val="2"/>
        <scheme val="minor"/>
      </rPr>
      <t>3</t>
    </r>
  </si>
  <si>
    <r>
      <t>HgSO</t>
    </r>
    <r>
      <rPr>
        <vertAlign val="subscript"/>
        <sz val="10"/>
        <rFont val="Calibri"/>
        <family val="2"/>
        <scheme val="minor"/>
      </rPr>
      <t>4</t>
    </r>
  </si>
  <si>
    <r>
      <t>HgCl</t>
    </r>
    <r>
      <rPr>
        <vertAlign val="subscript"/>
        <sz val="10"/>
        <rFont val="Calibri"/>
        <family val="2"/>
        <scheme val="minor"/>
      </rPr>
      <t>2</t>
    </r>
  </si>
  <si>
    <r>
      <t>HgI</t>
    </r>
    <r>
      <rPr>
        <vertAlign val="subscript"/>
        <sz val="10"/>
        <rFont val="Calibri"/>
        <family val="2"/>
        <scheme val="minor"/>
      </rPr>
      <t>2</t>
    </r>
  </si>
  <si>
    <r>
      <t>MoO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</si>
  <si>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MoO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o MoO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.H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</si>
  <si>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AgNO</t>
    </r>
    <r>
      <rPr>
        <vertAlign val="subscript"/>
        <sz val="10"/>
        <rFont val="Calibri"/>
        <family val="2"/>
        <scheme val="minor"/>
      </rPr>
      <t>3</t>
    </r>
  </si>
  <si>
    <r>
      <t>Ag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</si>
  <si>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COOAg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</si>
  <si>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COOK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</si>
  <si>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</si>
  <si>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</si>
  <si>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K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[Fe(CN)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]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</si>
  <si>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KH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</si>
  <si>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HPO4</t>
    </r>
  </si>
  <si>
    <r>
      <t>C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K</t>
    </r>
  </si>
  <si>
    <r>
      <t>KNO</t>
    </r>
    <r>
      <rPr>
        <vertAlign val="subscript"/>
        <sz val="10"/>
        <rFont val="Calibri"/>
        <family val="2"/>
        <scheme val="minor"/>
      </rPr>
      <t>3</t>
    </r>
  </si>
  <si>
    <r>
      <t>KC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</si>
  <si>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</si>
  <si>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</si>
  <si>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KHCO</t>
    </r>
    <r>
      <rPr>
        <vertAlign val="subscript"/>
        <sz val="10"/>
        <rFont val="Calibri"/>
        <family val="2"/>
        <scheme val="minor"/>
      </rPr>
      <t>3</t>
    </r>
  </si>
  <si>
    <r>
      <t>KMnO</t>
    </r>
    <r>
      <rPr>
        <vertAlign val="subscript"/>
        <sz val="10"/>
        <rFont val="Calibri"/>
        <family val="2"/>
        <scheme val="minor"/>
      </rPr>
      <t>4</t>
    </r>
  </si>
  <si>
    <r>
      <t>KHSO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</si>
  <si>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</si>
  <si>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Sb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</si>
  <si>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KClO</t>
    </r>
    <r>
      <rPr>
        <vertAlign val="subscript"/>
        <sz val="10"/>
        <rFont val="Calibri"/>
        <family val="2"/>
        <scheme val="minor"/>
      </rPr>
      <t>3</t>
    </r>
  </si>
  <si>
    <r>
      <t>K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Fe(CN)</t>
    </r>
    <r>
      <rPr>
        <vertAlign val="subscript"/>
        <sz val="10"/>
        <rFont val="Calibri"/>
        <family val="2"/>
        <scheme val="minor"/>
      </rPr>
      <t>6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</si>
  <si>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5</t>
    </r>
  </si>
  <si>
    <r>
      <t>KH(IO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</si>
  <si>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KIO</t>
    </r>
    <r>
      <rPr>
        <vertAlign val="subscript"/>
        <sz val="10"/>
        <rFont val="Calibri"/>
        <family val="2"/>
        <scheme val="minor"/>
      </rPr>
      <t>3</t>
    </r>
  </si>
  <si>
    <r>
      <t>POTASIO – PATRON 1000 Mg K, (KCl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</si>
  <si>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KBrO</t>
    </r>
    <r>
      <rPr>
        <vertAlign val="subscript"/>
        <sz val="10"/>
        <rFont val="Calibri"/>
        <family val="2"/>
        <scheme val="minor"/>
      </rPr>
      <t>3</t>
    </r>
  </si>
  <si>
    <r>
      <t>KClO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</si>
  <si>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Fe(CN)</t>
    </r>
    <r>
      <rPr>
        <vertAlign val="subscript"/>
        <sz val="10"/>
        <color theme="1"/>
        <rFont val="Calibri"/>
        <family val="2"/>
        <scheme val="minor"/>
      </rPr>
      <t>6</t>
    </r>
  </si>
  <si>
    <r>
      <t>KNaC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</si>
  <si>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K(SbO)C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0.5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</si>
  <si>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SiO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</si>
  <si>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SiO</t>
    </r>
    <r>
      <rPr>
        <vertAlign val="subscript"/>
        <sz val="1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</si>
  <si>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HOC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COONa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</si>
  <si>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</si>
  <si>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Na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</si>
  <si>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HPO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</si>
  <si>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5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</si>
  <si>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</si>
  <si>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S 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</si>
  <si>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.2H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</si>
  <si>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NaKC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0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.4H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</si>
  <si>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B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 xml:space="preserve"> * 10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</si>
  <si>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</si>
  <si>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NaN</t>
    </r>
    <r>
      <rPr>
        <vertAlign val="subscript"/>
        <sz val="10"/>
        <rFont val="Calibri"/>
        <family val="2"/>
        <scheme val="minor"/>
      </rPr>
      <t>3</t>
    </r>
  </si>
  <si>
    <r>
      <t>NaNO</t>
    </r>
    <r>
      <rPr>
        <vertAlign val="subscript"/>
        <sz val="10"/>
        <rFont val="Calibri"/>
        <family val="2"/>
        <scheme val="minor"/>
      </rPr>
      <t>3</t>
    </r>
  </si>
  <si>
    <r>
      <t>NaHCO</t>
    </r>
    <r>
      <rPr>
        <vertAlign val="subscript"/>
        <sz val="10"/>
        <rFont val="Calibri"/>
        <family val="2"/>
        <scheme val="minor"/>
      </rPr>
      <t>3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</si>
  <si>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</si>
  <si>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COONa</t>
    </r>
  </si>
  <si>
    <r>
      <t>(NaPO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n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</si>
  <si>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P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10H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</si>
  <si>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</si>
  <si>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NNaS</t>
    </r>
    <r>
      <rPr>
        <vertAlign val="subscript"/>
        <sz val="10"/>
        <rFont val="Calibri"/>
        <family val="2"/>
        <scheme val="minor"/>
      </rPr>
      <t>2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</si>
  <si>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</si>
  <si>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NaH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.H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</si>
  <si>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COONa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</si>
  <si>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HPO</t>
    </r>
    <r>
      <rPr>
        <vertAlign val="subscript"/>
        <sz val="10"/>
        <color theme="1"/>
        <rFont val="Calibri"/>
        <family val="2"/>
        <scheme val="minor"/>
      </rPr>
      <t>4</t>
    </r>
  </si>
  <si>
    <r>
      <t>(NaPO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6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</si>
  <si>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[Fe(CN)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NO]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</si>
  <si>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.2H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</si>
  <si>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ONa * 3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</si>
  <si>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NaNO</t>
    </r>
    <r>
      <rPr>
        <vertAlign val="subscript"/>
        <sz val="10"/>
        <color theme="1"/>
        <rFont val="Calibri"/>
        <family val="2"/>
        <scheme val="minor"/>
      </rPr>
      <t>2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</si>
  <si>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MoO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</si>
  <si>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CLORURO PATRON FOR 1000 Mg Cl</t>
    </r>
    <r>
      <rPr>
        <vertAlign val="superscript"/>
        <sz val="10"/>
        <rFont val="Calibri"/>
        <family val="2"/>
        <scheme val="minor"/>
      </rPr>
      <t>-</t>
    </r>
    <r>
      <rPr>
        <sz val="10"/>
        <rFont val="Calibri"/>
        <family val="2"/>
        <scheme val="minor"/>
      </rPr>
      <t>, (NaCl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</si>
  <si>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NaO4S</t>
    </r>
  </si>
  <si>
    <r>
      <t>NaAsO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</si>
  <si>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29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</si>
  <si>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</si>
  <si>
    <r>
      <t>Na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PO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* 12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</si>
  <si>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I</t>
    </r>
    <r>
      <rPr>
        <vertAlign val="subscript"/>
        <sz val="10"/>
        <color theme="1"/>
        <rFont val="Calibri"/>
        <family val="2"/>
        <scheme val="minor"/>
      </rPr>
      <t>2</t>
    </r>
  </si>
  <si>
    <r>
      <t>ZnCl</t>
    </r>
    <r>
      <rPr>
        <vertAlign val="subscript"/>
        <sz val="10"/>
        <rFont val="Calibri"/>
        <family val="2"/>
        <scheme val="minor"/>
      </rPr>
      <t>2</t>
    </r>
  </si>
  <si>
    <r>
      <t>ZnSO</t>
    </r>
    <r>
      <rPr>
        <vertAlign val="subscript"/>
        <sz val="10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</si>
  <si>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</si>
  <si>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</si>
  <si>
    <r>
      <t>(C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n</t>
    </r>
  </si>
  <si>
    <r>
      <t>C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SCl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</si>
  <si>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</si>
  <si>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</si>
  <si>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HCl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</si>
  <si>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</si>
  <si>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</si>
  <si>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40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</si>
  <si>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</si>
  <si>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32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</si>
  <si>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</si>
  <si>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17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CI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</si>
  <si>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</si>
  <si>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23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Cl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</si>
  <si>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</si>
  <si>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Cl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</si>
  <si>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ClN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</si>
  <si>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</si>
  <si>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26</t>
    </r>
    <r>
      <rPr>
        <sz val="10"/>
        <color theme="1"/>
        <rFont val="Calibri"/>
        <family val="2"/>
        <scheme val="minor"/>
      </rPr>
      <t>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8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</si>
  <si>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</si>
  <si>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</si>
  <si>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</si>
  <si>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</si>
  <si>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10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</si>
  <si>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</si>
  <si>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</si>
  <si>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</si>
  <si>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</si>
  <si>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</si>
  <si>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</si>
  <si>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</si>
  <si>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36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FeN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</si>
  <si>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</si>
  <si>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</si>
  <si>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</si>
  <si>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11</t>
    </r>
    <r>
      <rPr>
        <sz val="10"/>
        <color theme="1"/>
        <rFont val="Calibri"/>
        <family val="2"/>
        <scheme val="minor"/>
      </rPr>
      <t>NO</t>
    </r>
  </si>
  <si>
    <r>
      <t>C</t>
    </r>
    <r>
      <rPr>
        <vertAlign val="subscript"/>
        <sz val="10"/>
        <color theme="1"/>
        <rFont val="Calibri"/>
        <family val="2"/>
        <scheme val="minor"/>
      </rPr>
      <t>17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</si>
  <si>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</si>
  <si>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27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35</t>
    </r>
    <r>
      <rPr>
        <sz val="10"/>
        <color rgb="FF000000"/>
        <rFont val="Calibri"/>
        <family val="2"/>
        <scheme val="minor"/>
      </rPr>
      <t>BrCl 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ZnCl</t>
    </r>
    <r>
      <rPr>
        <vertAlign val="subscript"/>
        <sz val="10"/>
        <color rgb="FF000000"/>
        <rFont val="Calibri"/>
        <family val="2"/>
        <scheme val="minor"/>
      </rPr>
      <t>2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</si>
  <si>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17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20</t>
    </r>
    <r>
      <rPr>
        <sz val="10"/>
        <color rgb="FF000000"/>
        <rFont val="Calibri"/>
        <family val="2"/>
        <scheme val="minor"/>
      </rPr>
      <t>CIN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1/2</t>
    </r>
    <r>
      <rPr>
        <sz val="10"/>
        <color rgb="FF000000"/>
        <rFont val="Calibri"/>
        <family val="2"/>
        <scheme val="minor"/>
      </rPr>
      <t>ZnCl</t>
    </r>
    <r>
      <rPr>
        <vertAlign val="subscript"/>
        <sz val="10"/>
        <color rgb="FF000000"/>
        <rFont val="Calibri"/>
        <family val="2"/>
        <scheme val="minor"/>
      </rPr>
      <t>2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</si>
  <si>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19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14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5</t>
    </r>
    <r>
      <rPr>
        <sz val="10"/>
        <color rgb="FF000000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</si>
  <si>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15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16</t>
    </r>
    <r>
      <rPr>
        <sz val="10"/>
        <color rgb="FF000000"/>
        <rFont val="Calibri"/>
        <family val="2"/>
        <scheme val="minor"/>
      </rPr>
      <t>CIN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</si>
  <si>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6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12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</si>
  <si>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</si>
  <si>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11</t>
    </r>
  </si>
  <si>
    <r>
      <t>(C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n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</si>
  <si>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5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10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</si>
  <si>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</si>
  <si>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CHCl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</si>
  <si>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</si>
  <si>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Cl</t>
    </r>
    <r>
      <rPr>
        <vertAlign val="subscript"/>
        <sz val="10"/>
        <rFont val="Calibri"/>
        <family val="2"/>
        <scheme val="minor"/>
      </rPr>
      <t>3</t>
    </r>
  </si>
  <si>
    <r>
      <t>CCl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</si>
  <si>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OH HCI</t>
    </r>
  </si>
  <si>
    <r>
      <t>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CI</t>
    </r>
    <r>
      <rPr>
        <vertAlign val="subscript"/>
        <sz val="10"/>
        <color theme="1"/>
        <rFont val="Calibri"/>
        <family val="2"/>
        <scheme val="minor"/>
      </rPr>
      <t>2</t>
    </r>
  </si>
  <si>
    <r>
      <t>CHCI</t>
    </r>
    <r>
      <rPr>
        <vertAlign val="subscript"/>
        <sz val="10"/>
        <color theme="1"/>
        <rFont val="Calibri"/>
        <family val="2"/>
        <scheme val="minor"/>
      </rPr>
      <t>3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</si>
  <si>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COCI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</si>
  <si>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NC(NH)NH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HCI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</si>
  <si>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</si>
  <si>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</si>
  <si>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</si>
  <si>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</si>
  <si>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</si>
  <si>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3</t>
    </r>
  </si>
  <si>
    <r>
      <t>HNO</t>
    </r>
    <r>
      <rPr>
        <vertAlign val="subscript"/>
        <sz val="10"/>
        <color theme="1"/>
        <rFont val="Calibri"/>
        <family val="2"/>
        <scheme val="minor"/>
      </rPr>
      <t>3</t>
    </r>
  </si>
  <si>
    <r>
      <t>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</si>
  <si>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</si>
  <si>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</si>
  <si>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</si>
  <si>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SO</t>
    </r>
    <r>
      <rPr>
        <vertAlign val="subscript"/>
        <sz val="10"/>
        <color theme="1"/>
        <rFont val="Calibri"/>
        <family val="2"/>
        <scheme val="minor"/>
      </rPr>
      <t>4</t>
    </r>
  </si>
  <si>
    <r>
      <t>CCI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</si>
  <si>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</si>
  <si>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</si>
  <si>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HSCH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</si>
  <si>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</si>
  <si>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S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</si>
  <si>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MoO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</si>
  <si>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</si>
  <si>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4</t>
    </r>
  </si>
  <si>
    <r>
      <t>C (HClO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</si>
  <si>
    <r>
      <t>(HO)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(SO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Na)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</si>
  <si>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</si>
  <si>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13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</si>
  <si>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SULFATO PATRON FOR 1000 Mg 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2-</t>
    </r>
    <r>
      <rPr>
        <sz val="10"/>
        <rFont val="Calibri"/>
        <family val="2"/>
        <scheme val="minor"/>
      </rPr>
      <t>, (H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</si>
  <si>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</si>
  <si>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(CH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</si>
  <si>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</si>
  <si>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</si>
  <si>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CI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</si>
  <si>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</si>
  <si>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</si>
  <si>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</si>
  <si>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</si>
  <si>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PO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</si>
  <si>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4</t>
    </r>
  </si>
  <si>
    <r>
      <t xml:space="preserve">ACIDO SULFURICO  </t>
    </r>
    <r>
      <rPr>
        <b/>
        <sz val="10"/>
        <rFont val="Calibri"/>
        <family val="2"/>
        <scheme val="minor"/>
      </rPr>
      <t>0,1N</t>
    </r>
    <r>
      <rPr>
        <sz val="10"/>
        <rFont val="Calibri"/>
        <family val="2"/>
        <scheme val="minor"/>
      </rPr>
      <t xml:space="preserve"> TITRISOL</t>
    </r>
  </si>
  <si>
    <r>
      <t xml:space="preserve">ACIDO SULFURICO  POR 1000 ML </t>
    </r>
    <r>
      <rPr>
        <b/>
        <sz val="10"/>
        <rFont val="Calibri"/>
        <family val="2"/>
        <scheme val="minor"/>
      </rPr>
      <t xml:space="preserve">1N </t>
    </r>
    <r>
      <rPr>
        <sz val="10"/>
        <rFont val="Calibri"/>
        <family val="2"/>
        <scheme val="minor"/>
      </rPr>
      <t>TITRISOL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</si>
  <si>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OH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</si>
  <si>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OH</t>
    </r>
  </si>
  <si>
    <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O</t>
    </r>
  </si>
  <si>
    <r>
      <t xml:space="preserve">ALCOHOL ISOPROPILICO (2-PROPANOL) </t>
    </r>
    <r>
      <rPr>
        <b/>
        <sz val="10"/>
        <rFont val="Calibri"/>
        <family val="2"/>
        <scheme val="minor"/>
      </rPr>
      <t>SECADO</t>
    </r>
  </si>
  <si>
    <r>
      <t>CO(NH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</si>
  <si>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11</t>
    </r>
    <r>
      <rPr>
        <sz val="10"/>
        <rFont val="Calibri"/>
        <family val="2"/>
        <scheme val="minor"/>
      </rPr>
      <t>N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</si>
  <si>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N</t>
    </r>
  </si>
  <si>
    <r>
      <t>N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</si>
  <si>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NiSO</t>
    </r>
    <r>
      <rPr>
        <vertAlign val="subscript"/>
        <sz val="10"/>
        <rFont val="Calibri"/>
        <family val="2"/>
        <scheme val="minor"/>
      </rPr>
      <t>4</t>
    </r>
  </si>
  <si>
    <r>
      <t>Pb(NO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</si>
  <si>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Pb</t>
    </r>
  </si>
  <si>
    <r>
      <t>SnCl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</si>
  <si>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NO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</si>
  <si>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NS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</si>
  <si>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</si>
  <si>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</si>
  <si>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CH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</si>
  <si>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8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</si>
  <si>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(OH)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</si>
  <si>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</si>
  <si>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</si>
  <si>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(CO)CH</t>
    </r>
    <r>
      <rPr>
        <vertAlign val="subscript"/>
        <sz val="10"/>
        <rFont val="Calibri"/>
        <family val="2"/>
        <scheme val="minor"/>
      </rPr>
      <t>3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</si>
  <si>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(CO)CH3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</si>
  <si>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</si>
  <si>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-O-C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</si>
  <si>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</si>
  <si>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O(NH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</si>
  <si>
    <r>
      <t>C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</si>
  <si>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OH</t>
    </r>
  </si>
  <si>
    <r>
      <t>C</t>
    </r>
    <r>
      <rPr>
        <vertAlign val="subscript"/>
        <sz val="10"/>
        <rFont val="Calibri"/>
        <family val="2"/>
        <scheme val="minor"/>
      </rPr>
      <t>9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NOH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</si>
  <si>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</si>
  <si>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58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114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26</t>
    </r>
  </si>
  <si>
    <r>
      <t>C</t>
    </r>
    <r>
      <rPr>
        <vertAlign val="subscript"/>
        <sz val="10"/>
        <color theme="1"/>
        <rFont val="Calibri"/>
        <family val="2"/>
        <scheme val="minor"/>
      </rPr>
      <t>58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26</t>
    </r>
  </si>
  <si>
    <r>
      <t>NO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</si>
  <si>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34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11</t>
    </r>
  </si>
  <si>
    <t>Frasco Tapa Rosca Azul vidrio claro 250ml</t>
  </si>
  <si>
    <t>Frasco Tapa Rosca Azul vidrio claro 500 mL</t>
  </si>
  <si>
    <t>Vaso de Precipitado de vidrio de 2000 mL</t>
  </si>
  <si>
    <t>Frasco Tapa Rosca Azul  vidrio claro 1000ml</t>
  </si>
  <si>
    <t xml:space="preserve">Frasco Tapa Rosca Azul vidrio claro 2000 ml </t>
  </si>
  <si>
    <t xml:space="preserve">Alcoholimetro 90-100 sin termometro </t>
  </si>
  <si>
    <t>Caja de Petri plastica 94x16 mm</t>
  </si>
  <si>
    <t>Embudo Buschner de plastico de 80 mm</t>
  </si>
  <si>
    <t>Erlenmeyer con Desprendimiento Lateral 1000 ml</t>
  </si>
  <si>
    <t>Espatula en acero inoxidable doble de 9 x 23 mm</t>
  </si>
  <si>
    <t>Vidrio de Reloj de 100 mm</t>
  </si>
  <si>
    <t>Vidrio de Reloj de 150 mm</t>
  </si>
  <si>
    <t>Probeta Graduada Base Hexagonal de vidrio Clase B de 1000 mL</t>
  </si>
  <si>
    <t>Galon Plastico 10 L</t>
  </si>
  <si>
    <t>Guantes de Latex talla L</t>
  </si>
  <si>
    <t>Probeta Graduada Hexagonal de Vidrio Clase A de 10 mL</t>
  </si>
  <si>
    <t>Jarra plastica de 1000 mL</t>
  </si>
  <si>
    <t>HERBARIO</t>
  </si>
  <si>
    <t xml:space="preserve">LAB QUÍMICA </t>
  </si>
  <si>
    <t>SUELOS Y CALIDAD AGUAS</t>
  </si>
  <si>
    <t>SANIDAD FORESTAL</t>
  </si>
  <si>
    <t>SOPORTE y AUDIOVISUALES</t>
  </si>
  <si>
    <t>FISIOLOGÍA VEGETAL E INVERNADERO</t>
  </si>
  <si>
    <t>FECHA</t>
  </si>
  <si>
    <t>CANTIDAD</t>
  </si>
  <si>
    <t>REACTIVO</t>
  </si>
  <si>
    <t>MATERIAL</t>
  </si>
  <si>
    <t>Biología Molecular</t>
  </si>
  <si>
    <t>MEDIDA</t>
  </si>
  <si>
    <t>Suelos</t>
  </si>
  <si>
    <t>Química</t>
  </si>
  <si>
    <t>Microbiología</t>
  </si>
  <si>
    <t>Maderas</t>
  </si>
  <si>
    <t>Biología</t>
  </si>
  <si>
    <t>Silvicultura</t>
  </si>
  <si>
    <t>Audiovisuales</t>
  </si>
  <si>
    <t>18-36</t>
  </si>
  <si>
    <t>TELURITO DE POTASIO 1 %</t>
  </si>
  <si>
    <t>27-54</t>
  </si>
  <si>
    <t>ACIDO HIDROFLORIDRICO</t>
  </si>
  <si>
    <t>39-119</t>
  </si>
  <si>
    <t>39-120</t>
  </si>
  <si>
    <t>39-121</t>
  </si>
  <si>
    <t>CALDO SABOURAUD DEXTROSA</t>
  </si>
  <si>
    <t>AGAR SABOURAUD DEXTROSA</t>
  </si>
  <si>
    <t>CALDO TRIPTONA DE SOYA</t>
  </si>
  <si>
    <t>42-06</t>
  </si>
  <si>
    <t>42-07</t>
  </si>
  <si>
    <t>BENZALDEHÍDO 99%</t>
  </si>
  <si>
    <t>BENZALDEHÍDO SINTESIS</t>
  </si>
  <si>
    <t>SODOSIL RM 01 ALCALINO</t>
  </si>
  <si>
    <t>SODOSIL RM 02 NEUTRO</t>
  </si>
  <si>
    <t>23-77</t>
  </si>
  <si>
    <t>23-78</t>
  </si>
  <si>
    <t>23-79</t>
  </si>
  <si>
    <t>SOLUCION BUFFE PH 9,0</t>
  </si>
  <si>
    <t>SOLUCION BUFFER PH 7,0 FOSFATO</t>
  </si>
  <si>
    <t>SOLUCION BUFFER PH 10 VIOLETA</t>
  </si>
  <si>
    <t>Frasco gotero ambar</t>
  </si>
  <si>
    <t>Erlenmeyer con desprendimiento lateral de 500 ml</t>
  </si>
  <si>
    <t>Embudo de vidrio Mediano</t>
  </si>
  <si>
    <t>Embudo de vidrio Grande</t>
  </si>
  <si>
    <t xml:space="preserve">Erlenmeyer De Vidrio Cuello Angosto De 250 ml aforado l </t>
  </si>
  <si>
    <t>Erlenmeyer De Vidrio Cuello Angosto De 125 ml</t>
  </si>
  <si>
    <t>Balon de fondo plano aforado de 2000 ml</t>
  </si>
  <si>
    <t>Balon de fondo plano aforado de 1000 ml</t>
  </si>
  <si>
    <t>Balon de fondo plano aforado de 500 ml</t>
  </si>
  <si>
    <t>Balon de fondo plano aforado de 250 ml</t>
  </si>
  <si>
    <t>Balon de fondo plano aforado de 200 ml</t>
  </si>
  <si>
    <t>Balon de fondo plano aforado de 100 ml</t>
  </si>
  <si>
    <t>Balon de fondo plano aforado de 50 ml</t>
  </si>
  <si>
    <t>Balon de fondo plano aforado de 25 ml</t>
  </si>
  <si>
    <t>Balon de fondo plano aforado de 10 ml</t>
  </si>
  <si>
    <t xml:space="preserve">Balon de fondo redondo 4000 ml </t>
  </si>
  <si>
    <t>Balon de fondo plano de 250 ml</t>
  </si>
  <si>
    <t>Balon de fondo plano de  125 ml</t>
  </si>
  <si>
    <t>Balon de fondo plano de 50 ml</t>
  </si>
  <si>
    <t>53-07</t>
  </si>
  <si>
    <t>53-08</t>
  </si>
  <si>
    <t>Probeta aforada de 250 ml</t>
  </si>
  <si>
    <t>Zoonosis y S.P.</t>
  </si>
  <si>
    <t>Sanidad Forestal</t>
  </si>
  <si>
    <t xml:space="preserve">Caja petri 60 x 15mm </t>
  </si>
  <si>
    <t xml:space="preserve">Coordinación </t>
  </si>
  <si>
    <t>PIGA</t>
  </si>
  <si>
    <t>Vivero</t>
  </si>
  <si>
    <t>Tecnologías Limpias</t>
  </si>
  <si>
    <t>Cronometro Grande</t>
  </si>
  <si>
    <t>Cronometro Pequeño</t>
  </si>
  <si>
    <t xml:space="preserve">Almacén </t>
  </si>
  <si>
    <t>Decanatura</t>
  </si>
  <si>
    <t>Agotado</t>
  </si>
  <si>
    <t xml:space="preserve">Insuficiente </t>
  </si>
  <si>
    <t xml:space="preserve">Estado del stock </t>
  </si>
  <si>
    <t>COLOR
CLASIFICACIÓN</t>
  </si>
  <si>
    <t>LABORATORIO/DEPENDENCIA</t>
  </si>
  <si>
    <t>Calidad del Aire</t>
  </si>
  <si>
    <t>Caja</t>
  </si>
  <si>
    <t>Par</t>
  </si>
  <si>
    <t>Metro</t>
  </si>
  <si>
    <t>Escaso</t>
  </si>
  <si>
    <t>1 - 2</t>
  </si>
  <si>
    <t>3 - 5</t>
  </si>
  <si>
    <t>Suficiente</t>
  </si>
  <si>
    <t>&gt;= 6</t>
  </si>
  <si>
    <t>0,1 - 50</t>
  </si>
  <si>
    <t>50,1 - 100</t>
  </si>
  <si>
    <t>&gt;= 100,1</t>
  </si>
  <si>
    <t>Color</t>
  </si>
  <si>
    <t>Significancia</t>
  </si>
  <si>
    <t>Rango</t>
  </si>
  <si>
    <t>Bata Azul en Dril Talla L</t>
  </si>
  <si>
    <t>Item</t>
  </si>
  <si>
    <t xml:space="preserve">Chamber brite Limpiador </t>
  </si>
  <si>
    <t>TRIS (HIDROXI METIL AMINO METANO)(HCL)</t>
  </si>
  <si>
    <t>Gramo</t>
  </si>
  <si>
    <t>Mililitro</t>
  </si>
  <si>
    <t>Algodón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</si>
</sst>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0"/>
      <name val="Arial Narrow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bscript"/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9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7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451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4" fillId="2" borderId="0" xfId="0" applyFont="1" applyFill="1" applyBorder="1"/>
    <xf numFmtId="0" fontId="5" fillId="0" borderId="0" xfId="0" applyFont="1" applyFill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6" fillId="0" borderId="4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/>
    <xf numFmtId="0" fontId="7" fillId="2" borderId="1" xfId="0" applyNumberFormat="1" applyFont="1" applyFill="1" applyBorder="1" applyAlignment="1">
      <alignment horizontal="left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7" fillId="0" borderId="1" xfId="0" applyNumberFormat="1" applyFont="1" applyBorder="1"/>
    <xf numFmtId="0" fontId="7" fillId="0" borderId="4" xfId="0" applyNumberFormat="1" applyFont="1" applyFill="1" applyBorder="1" applyAlignment="1">
      <alignment horizontal="right" vertical="center"/>
    </xf>
    <xf numFmtId="0" fontId="7" fillId="0" borderId="1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11" fillId="0" borderId="4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7" fillId="2" borderId="4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/>
    <xf numFmtId="0" fontId="7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/>
    <xf numFmtId="0" fontId="7" fillId="0" borderId="2" xfId="0" applyFont="1" applyBorder="1"/>
    <xf numFmtId="0" fontId="7" fillId="2" borderId="10" xfId="0" applyNumberFormat="1" applyFont="1" applyFill="1" applyBorder="1" applyAlignment="1">
      <alignment horizontal="left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5" fillId="0" borderId="10" xfId="0" applyFont="1" applyBorder="1"/>
    <xf numFmtId="0" fontId="7" fillId="0" borderId="10" xfId="0" applyFont="1" applyBorder="1"/>
    <xf numFmtId="0" fontId="5" fillId="0" borderId="10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/>
    </xf>
    <xf numFmtId="0" fontId="7" fillId="0" borderId="7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2" borderId="7" xfId="0" applyNumberFormat="1" applyFont="1" applyFill="1" applyBorder="1" applyAlignment="1">
      <alignment horizontal="left" vertical="center" wrapText="1"/>
    </xf>
    <xf numFmtId="0" fontId="7" fillId="2" borderId="7" xfId="0" applyFont="1" applyFill="1" applyBorder="1"/>
    <xf numFmtId="0" fontId="7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14" xfId="0" applyFont="1" applyBorder="1"/>
    <xf numFmtId="0" fontId="7" fillId="0" borderId="14" xfId="0" applyFont="1" applyBorder="1"/>
    <xf numFmtId="0" fontId="7" fillId="0" borderId="8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wrapText="1"/>
    </xf>
    <xf numFmtId="0" fontId="7" fillId="0" borderId="7" xfId="0" applyNumberFormat="1" applyFont="1" applyFill="1" applyBorder="1" applyAlignment="1">
      <alignment horizontal="center"/>
    </xf>
    <xf numFmtId="0" fontId="11" fillId="0" borderId="1" xfId="0" applyFont="1" applyBorder="1"/>
    <xf numFmtId="0" fontId="5" fillId="0" borderId="12" xfId="0" applyFont="1" applyFill="1" applyBorder="1"/>
    <xf numFmtId="0" fontId="5" fillId="0" borderId="10" xfId="0" applyFont="1" applyFill="1" applyBorder="1"/>
    <xf numFmtId="0" fontId="5" fillId="0" borderId="4" xfId="0" applyFont="1" applyFill="1" applyBorder="1" applyAlignment="1">
      <alignment horizontal="right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/>
    <xf numFmtId="0" fontId="7" fillId="0" borderId="7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0" xfId="0" applyFont="1" applyFill="1" applyBorder="1"/>
    <xf numFmtId="0" fontId="7" fillId="0" borderId="6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9" xfId="0" applyBorder="1"/>
    <xf numFmtId="0" fontId="0" fillId="0" borderId="22" xfId="0" applyBorder="1"/>
    <xf numFmtId="0" fontId="0" fillId="0" borderId="28" xfId="0" applyBorder="1"/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28" xfId="0" applyFont="1" applyBorder="1"/>
    <xf numFmtId="0" fontId="3" fillId="0" borderId="29" xfId="0" applyFont="1" applyBorder="1"/>
    <xf numFmtId="0" fontId="0" fillId="0" borderId="29" xfId="0" applyBorder="1" applyAlignment="1">
      <alignment vertical="center"/>
    </xf>
    <xf numFmtId="0" fontId="5" fillId="5" borderId="1" xfId="0" applyFont="1" applyFill="1" applyBorder="1"/>
    <xf numFmtId="0" fontId="5" fillId="6" borderId="1" xfId="0" applyFont="1" applyFill="1" applyBorder="1"/>
    <xf numFmtId="0" fontId="5" fillId="10" borderId="1" xfId="0" applyFont="1" applyFill="1" applyBorder="1"/>
    <xf numFmtId="0" fontId="5" fillId="10" borderId="2" xfId="0" applyFont="1" applyFill="1" applyBorder="1"/>
    <xf numFmtId="0" fontId="5" fillId="5" borderId="10" xfId="0" applyFont="1" applyFill="1" applyBorder="1"/>
    <xf numFmtId="0" fontId="5" fillId="10" borderId="10" xfId="0" applyFont="1" applyFill="1" applyBorder="1"/>
    <xf numFmtId="0" fontId="5" fillId="0" borderId="2" xfId="0" applyFont="1" applyBorder="1" applyAlignment="1">
      <alignment horizontal="right"/>
    </xf>
    <xf numFmtId="0" fontId="7" fillId="2" borderId="10" xfId="0" applyNumberFormat="1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right"/>
    </xf>
    <xf numFmtId="0" fontId="5" fillId="14" borderId="1" xfId="0" applyFont="1" applyFill="1" applyBorder="1"/>
    <xf numFmtId="0" fontId="6" fillId="3" borderId="32" xfId="0" applyNumberFormat="1" applyFont="1" applyFill="1" applyBorder="1" applyAlignment="1">
      <alignment horizontal="center" vertical="center" wrapText="1"/>
    </xf>
    <xf numFmtId="0" fontId="7" fillId="2" borderId="38" xfId="0" applyNumberFormat="1" applyFont="1" applyFill="1" applyBorder="1" applyAlignment="1">
      <alignment horizontal="left" vertical="center" wrapText="1"/>
    </xf>
    <xf numFmtId="0" fontId="7" fillId="2" borderId="38" xfId="0" applyNumberFormat="1" applyFont="1" applyFill="1" applyBorder="1" applyAlignment="1">
      <alignment horizontal="center" vertical="center"/>
    </xf>
    <xf numFmtId="0" fontId="7" fillId="0" borderId="39" xfId="0" applyNumberFormat="1" applyFont="1" applyFill="1" applyBorder="1" applyAlignment="1">
      <alignment horizontal="center" vertical="center"/>
    </xf>
    <xf numFmtId="0" fontId="5" fillId="0" borderId="38" xfId="0" applyFont="1" applyBorder="1" applyAlignment="1">
      <alignment horizontal="right"/>
    </xf>
    <xf numFmtId="0" fontId="7" fillId="0" borderId="40" xfId="0" applyNumberFormat="1" applyFont="1" applyFill="1" applyBorder="1" applyAlignment="1">
      <alignment horizontal="center" vertical="center"/>
    </xf>
    <xf numFmtId="0" fontId="7" fillId="0" borderId="38" xfId="0" applyNumberFormat="1" applyFont="1" applyFill="1" applyBorder="1" applyAlignment="1">
      <alignment horizontal="center" vertical="center"/>
    </xf>
    <xf numFmtId="0" fontId="5" fillId="0" borderId="38" xfId="0" applyFont="1" applyBorder="1"/>
    <xf numFmtId="0" fontId="7" fillId="0" borderId="38" xfId="0" applyFont="1" applyBorder="1"/>
    <xf numFmtId="0" fontId="7" fillId="2" borderId="35" xfId="0" applyNumberFormat="1" applyFont="1" applyFill="1" applyBorder="1" applyAlignment="1">
      <alignment horizontal="center" vertical="center"/>
    </xf>
    <xf numFmtId="0" fontId="7" fillId="2" borderId="4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2" borderId="44" xfId="0" applyNumberFormat="1" applyFont="1" applyFill="1" applyBorder="1" applyAlignment="1">
      <alignment horizontal="left"/>
    </xf>
    <xf numFmtId="0" fontId="5" fillId="0" borderId="44" xfId="0" applyFont="1" applyBorder="1" applyAlignment="1">
      <alignment horizontal="center"/>
    </xf>
    <xf numFmtId="0" fontId="7" fillId="0" borderId="45" xfId="0" applyNumberFormat="1" applyFont="1" applyFill="1" applyBorder="1" applyAlignment="1">
      <alignment horizontal="center" vertical="center"/>
    </xf>
    <xf numFmtId="0" fontId="5" fillId="0" borderId="44" xfId="0" applyFont="1" applyBorder="1" applyAlignment="1">
      <alignment horizontal="right"/>
    </xf>
    <xf numFmtId="0" fontId="7" fillId="0" borderId="46" xfId="0" applyNumberFormat="1" applyFont="1" applyFill="1" applyBorder="1" applyAlignment="1">
      <alignment horizontal="center" vertical="center"/>
    </xf>
    <xf numFmtId="0" fontId="7" fillId="0" borderId="44" xfId="0" applyNumberFormat="1" applyFont="1" applyFill="1" applyBorder="1" applyAlignment="1">
      <alignment horizontal="center" vertical="center"/>
    </xf>
    <xf numFmtId="0" fontId="5" fillId="0" borderId="44" xfId="0" applyFont="1" applyBorder="1"/>
    <xf numFmtId="0" fontId="7" fillId="0" borderId="44" xfId="0" applyFont="1" applyBorder="1"/>
    <xf numFmtId="0" fontId="7" fillId="2" borderId="37" xfId="0" applyNumberFormat="1" applyFont="1" applyFill="1" applyBorder="1" applyAlignment="1">
      <alignment horizontal="center" vertical="center"/>
    </xf>
    <xf numFmtId="0" fontId="7" fillId="2" borderId="44" xfId="0" applyNumberFormat="1" applyFont="1" applyFill="1" applyBorder="1" applyAlignment="1">
      <alignment horizontal="left" vertical="center" wrapText="1"/>
    </xf>
    <xf numFmtId="0" fontId="7" fillId="2" borderId="44" xfId="0" applyNumberFormat="1" applyFont="1" applyFill="1" applyBorder="1" applyAlignment="1">
      <alignment horizontal="center" vertical="center"/>
    </xf>
    <xf numFmtId="0" fontId="5" fillId="5" borderId="44" xfId="0" applyFont="1" applyFill="1" applyBorder="1"/>
    <xf numFmtId="0" fontId="7" fillId="0" borderId="38" xfId="0" applyNumberFormat="1" applyFont="1" applyBorder="1"/>
    <xf numFmtId="0" fontId="5" fillId="0" borderId="23" xfId="0" applyFont="1" applyBorder="1" applyAlignment="1">
      <alignment horizontal="center"/>
    </xf>
    <xf numFmtId="0" fontId="7" fillId="2" borderId="32" xfId="0" applyNumberFormat="1" applyFont="1" applyFill="1" applyBorder="1" applyAlignment="1">
      <alignment horizontal="left" vertical="center" wrapText="1"/>
    </xf>
    <xf numFmtId="0" fontId="7" fillId="2" borderId="32" xfId="0" applyNumberFormat="1" applyFont="1" applyFill="1" applyBorder="1" applyAlignment="1">
      <alignment horizontal="center" vertical="center"/>
    </xf>
    <xf numFmtId="0" fontId="7" fillId="0" borderId="47" xfId="0" applyNumberFormat="1" applyFont="1" applyFill="1" applyBorder="1" applyAlignment="1">
      <alignment horizontal="center" vertical="center"/>
    </xf>
    <xf numFmtId="0" fontId="5" fillId="0" borderId="32" xfId="0" applyFont="1" applyBorder="1" applyAlignment="1">
      <alignment horizontal="right"/>
    </xf>
    <xf numFmtId="0" fontId="7" fillId="0" borderId="48" xfId="0" applyNumberFormat="1" applyFont="1" applyFill="1" applyBorder="1" applyAlignment="1">
      <alignment horizontal="center" vertical="center"/>
    </xf>
    <xf numFmtId="0" fontId="7" fillId="0" borderId="32" xfId="0" applyNumberFormat="1" applyFont="1" applyFill="1" applyBorder="1" applyAlignment="1">
      <alignment horizontal="center" vertical="center"/>
    </xf>
    <xf numFmtId="0" fontId="5" fillId="0" borderId="32" xfId="0" applyFont="1" applyBorder="1"/>
    <xf numFmtId="0" fontId="7" fillId="0" borderId="32" xfId="0" applyFont="1" applyBorder="1"/>
    <xf numFmtId="0" fontId="7" fillId="2" borderId="33" xfId="0" applyNumberFormat="1" applyFont="1" applyFill="1" applyBorder="1" applyAlignment="1">
      <alignment horizontal="center" vertical="center"/>
    </xf>
    <xf numFmtId="11" fontId="7" fillId="0" borderId="38" xfId="0" applyNumberFormat="1" applyFont="1" applyBorder="1"/>
    <xf numFmtId="0" fontId="5" fillId="10" borderId="38" xfId="0" applyFont="1" applyFill="1" applyBorder="1"/>
    <xf numFmtId="0" fontId="5" fillId="10" borderId="44" xfId="0" applyFont="1" applyFill="1" applyBorder="1"/>
    <xf numFmtId="0" fontId="5" fillId="5" borderId="38" xfId="0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left"/>
    </xf>
    <xf numFmtId="0" fontId="5" fillId="0" borderId="46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7" fillId="2" borderId="50" xfId="0" applyNumberFormat="1" applyFont="1" applyFill="1" applyBorder="1" applyAlignment="1">
      <alignment horizontal="left" vertical="center" wrapText="1"/>
    </xf>
    <xf numFmtId="0" fontId="7" fillId="2" borderId="52" xfId="0" applyNumberFormat="1" applyFont="1" applyFill="1" applyBorder="1" applyAlignment="1">
      <alignment horizontal="center" vertical="center"/>
    </xf>
    <xf numFmtId="0" fontId="7" fillId="2" borderId="44" xfId="0" applyNumberFormat="1" applyFont="1" applyFill="1" applyBorder="1" applyAlignment="1">
      <alignment horizontal="left" vertical="center"/>
    </xf>
    <xf numFmtId="0" fontId="5" fillId="0" borderId="46" xfId="0" applyFont="1" applyBorder="1" applyAlignment="1">
      <alignment horizontal="center"/>
    </xf>
    <xf numFmtId="0" fontId="7" fillId="2" borderId="46" xfId="0" applyNumberFormat="1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3" fillId="0" borderId="46" xfId="0" applyFont="1" applyBorder="1" applyAlignment="1">
      <alignment horizontal="center"/>
    </xf>
    <xf numFmtId="0" fontId="7" fillId="0" borderId="54" xfId="0" applyNumberFormat="1" applyFont="1" applyFill="1" applyBorder="1" applyAlignment="1">
      <alignment horizontal="center" vertical="center"/>
    </xf>
    <xf numFmtId="0" fontId="7" fillId="0" borderId="55" xfId="0" applyNumberFormat="1" applyFont="1" applyFill="1" applyBorder="1" applyAlignment="1">
      <alignment horizontal="center" vertical="center"/>
    </xf>
    <xf numFmtId="0" fontId="7" fillId="0" borderId="56" xfId="0" applyNumberFormat="1" applyFont="1" applyFill="1" applyBorder="1" applyAlignment="1">
      <alignment horizontal="center" vertical="center"/>
    </xf>
    <xf numFmtId="0" fontId="5" fillId="0" borderId="56" xfId="0" applyFont="1" applyBorder="1"/>
    <xf numFmtId="0" fontId="7" fillId="0" borderId="56" xfId="0" applyFont="1" applyBorder="1"/>
    <xf numFmtId="0" fontId="13" fillId="0" borderId="0" xfId="0" applyFont="1" applyBorder="1" applyAlignment="1">
      <alignment horizontal="center"/>
    </xf>
    <xf numFmtId="0" fontId="5" fillId="0" borderId="0" xfId="0" applyFont="1" applyBorder="1"/>
    <xf numFmtId="0" fontId="6" fillId="2" borderId="42" xfId="0" applyNumberFormat="1" applyFont="1" applyFill="1" applyBorder="1" applyAlignment="1">
      <alignment horizontal="center" vertical="center"/>
    </xf>
    <xf numFmtId="0" fontId="7" fillId="2" borderId="55" xfId="0" applyNumberFormat="1" applyFont="1" applyFill="1" applyBorder="1" applyAlignment="1">
      <alignment horizontal="center" vertical="center"/>
    </xf>
    <xf numFmtId="16" fontId="7" fillId="2" borderId="42" xfId="0" applyNumberFormat="1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left"/>
    </xf>
    <xf numFmtId="0" fontId="7" fillId="2" borderId="58" xfId="0" applyNumberFormat="1" applyFont="1" applyFill="1" applyBorder="1" applyAlignment="1">
      <alignment horizontal="center" vertical="center"/>
    </xf>
    <xf numFmtId="0" fontId="7" fillId="2" borderId="38" xfId="0" applyNumberFormat="1" applyFont="1" applyFill="1" applyBorder="1" applyAlignment="1">
      <alignment horizontal="left" vertical="center"/>
    </xf>
    <xf numFmtId="0" fontId="6" fillId="0" borderId="38" xfId="0" applyNumberFormat="1" applyFont="1" applyFill="1" applyBorder="1" applyAlignment="1">
      <alignment horizontal="center" vertical="center"/>
    </xf>
    <xf numFmtId="0" fontId="6" fillId="0" borderId="39" xfId="0" applyNumberFormat="1" applyFont="1" applyFill="1" applyBorder="1" applyAlignment="1">
      <alignment horizontal="center" vertical="center" wrapText="1"/>
    </xf>
    <xf numFmtId="0" fontId="7" fillId="2" borderId="42" xfId="0" applyNumberFormat="1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/>
    </xf>
    <xf numFmtId="0" fontId="7" fillId="0" borderId="23" xfId="0" applyNumberFormat="1" applyFont="1" applyFill="1" applyBorder="1" applyAlignment="1">
      <alignment horizontal="center" vertical="center"/>
    </xf>
    <xf numFmtId="0" fontId="7" fillId="2" borderId="60" xfId="0" applyNumberFormat="1" applyFont="1" applyFill="1" applyBorder="1" applyAlignment="1">
      <alignment horizontal="center" vertical="center"/>
    </xf>
    <xf numFmtId="0" fontId="7" fillId="0" borderId="60" xfId="0" applyNumberFormat="1" applyFont="1" applyFill="1" applyBorder="1" applyAlignment="1">
      <alignment horizontal="center" vertical="center"/>
    </xf>
    <xf numFmtId="0" fontId="7" fillId="0" borderId="26" xfId="0" applyNumberFormat="1" applyFont="1" applyFill="1" applyBorder="1" applyAlignment="1">
      <alignment horizontal="center" vertical="center"/>
    </xf>
    <xf numFmtId="0" fontId="7" fillId="2" borderId="45" xfId="0" applyNumberFormat="1" applyFont="1" applyFill="1" applyBorder="1" applyAlignment="1">
      <alignment horizontal="left" vertical="center" wrapText="1"/>
    </xf>
    <xf numFmtId="0" fontId="7" fillId="0" borderId="50" xfId="0" applyNumberFormat="1" applyFont="1" applyFill="1" applyBorder="1" applyAlignment="1">
      <alignment horizontal="center" vertical="center"/>
    </xf>
    <xf numFmtId="0" fontId="7" fillId="2" borderId="39" xfId="0" applyNumberFormat="1" applyFont="1" applyFill="1" applyBorder="1" applyAlignment="1">
      <alignment horizontal="left" vertical="center" wrapText="1"/>
    </xf>
    <xf numFmtId="0" fontId="5" fillId="10" borderId="32" xfId="0" applyFont="1" applyFill="1" applyBorder="1"/>
    <xf numFmtId="0" fontId="7" fillId="2" borderId="40" xfId="0" applyNumberFormat="1" applyFont="1" applyFill="1" applyBorder="1" applyAlignment="1">
      <alignment horizontal="center" vertical="center"/>
    </xf>
    <xf numFmtId="0" fontId="7" fillId="2" borderId="60" xfId="0" applyNumberFormat="1" applyFont="1" applyFill="1" applyBorder="1" applyAlignment="1">
      <alignment horizontal="left" vertical="center"/>
    </xf>
    <xf numFmtId="0" fontId="7" fillId="0" borderId="45" xfId="0" applyNumberFormat="1" applyFont="1" applyFill="1" applyBorder="1" applyAlignment="1">
      <alignment horizontal="center"/>
    </xf>
    <xf numFmtId="0" fontId="11" fillId="0" borderId="40" xfId="0" applyNumberFormat="1" applyFont="1" applyFill="1" applyBorder="1" applyAlignment="1">
      <alignment horizontal="center" vertical="center"/>
    </xf>
    <xf numFmtId="0" fontId="11" fillId="0" borderId="38" xfId="0" applyNumberFormat="1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7" fillId="2" borderId="44" xfId="0" applyFont="1" applyFill="1" applyBorder="1" applyAlignment="1">
      <alignment horizontal="left" vertical="top" wrapText="1"/>
    </xf>
    <xf numFmtId="0" fontId="5" fillId="2" borderId="37" xfId="0" applyFont="1" applyFill="1" applyBorder="1" applyAlignment="1">
      <alignment horizontal="center"/>
    </xf>
    <xf numFmtId="0" fontId="5" fillId="5" borderId="32" xfId="0" applyFont="1" applyFill="1" applyBorder="1"/>
    <xf numFmtId="0" fontId="5" fillId="2" borderId="33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left"/>
    </xf>
    <xf numFmtId="0" fontId="5" fillId="0" borderId="32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7" xfId="0" applyFont="1" applyFill="1" applyBorder="1"/>
    <xf numFmtId="0" fontId="5" fillId="2" borderId="38" xfId="0" applyFont="1" applyFill="1" applyBorder="1" applyAlignment="1">
      <alignment horizontal="left"/>
    </xf>
    <xf numFmtId="0" fontId="5" fillId="0" borderId="38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5" fillId="0" borderId="40" xfId="0" applyFont="1" applyFill="1" applyBorder="1"/>
    <xf numFmtId="0" fontId="5" fillId="0" borderId="38" xfId="0" applyFont="1" applyFill="1" applyBorder="1"/>
    <xf numFmtId="0" fontId="5" fillId="0" borderId="45" xfId="0" applyFont="1" applyFill="1" applyBorder="1" applyAlignment="1">
      <alignment horizontal="center"/>
    </xf>
    <xf numFmtId="0" fontId="5" fillId="0" borderId="46" xfId="0" applyFont="1" applyFill="1" applyBorder="1"/>
    <xf numFmtId="0" fontId="5" fillId="0" borderId="44" xfId="0" applyFont="1" applyFill="1" applyBorder="1"/>
    <xf numFmtId="0" fontId="5" fillId="0" borderId="48" xfId="0" applyFont="1" applyFill="1" applyBorder="1"/>
    <xf numFmtId="0" fontId="5" fillId="0" borderId="32" xfId="0" applyFont="1" applyFill="1" applyBorder="1"/>
    <xf numFmtId="0" fontId="5" fillId="0" borderId="39" xfId="0" applyFont="1" applyFill="1" applyBorder="1"/>
    <xf numFmtId="0" fontId="5" fillId="0" borderId="44" xfId="0" applyFont="1" applyFill="1" applyBorder="1" applyAlignment="1">
      <alignment horizontal="left"/>
    </xf>
    <xf numFmtId="0" fontId="3" fillId="4" borderId="28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14" fontId="0" fillId="7" borderId="28" xfId="0" applyNumberFormat="1" applyFont="1" applyFill="1" applyBorder="1" applyAlignment="1">
      <alignment vertical="center"/>
    </xf>
    <xf numFmtId="0" fontId="3" fillId="7" borderId="29" xfId="0" applyFont="1" applyFill="1" applyBorder="1" applyAlignment="1">
      <alignment vertical="center"/>
    </xf>
    <xf numFmtId="0" fontId="3" fillId="4" borderId="16" xfId="0" applyFont="1" applyFill="1" applyBorder="1" applyAlignment="1">
      <alignment horizontal="center" wrapText="1"/>
    </xf>
    <xf numFmtId="0" fontId="3" fillId="8" borderId="16" xfId="0" applyFont="1" applyFill="1" applyBorder="1" applyAlignment="1">
      <alignment horizontal="center" vertical="center"/>
    </xf>
    <xf numFmtId="0" fontId="5" fillId="14" borderId="10" xfId="0" applyFont="1" applyFill="1" applyBorder="1"/>
    <xf numFmtId="0" fontId="7" fillId="5" borderId="1" xfId="0" applyFont="1" applyFill="1" applyBorder="1"/>
    <xf numFmtId="0" fontId="3" fillId="8" borderId="19" xfId="0" applyFont="1" applyFill="1" applyBorder="1" applyAlignment="1">
      <alignment horizontal="center" vertical="center"/>
    </xf>
    <xf numFmtId="0" fontId="0" fillId="10" borderId="25" xfId="0" applyFill="1" applyBorder="1"/>
    <xf numFmtId="0" fontId="0" fillId="5" borderId="25" xfId="0" applyFill="1" applyBorder="1"/>
    <xf numFmtId="0" fontId="17" fillId="14" borderId="25" xfId="0" applyFont="1" applyFill="1" applyBorder="1" applyAlignment="1">
      <alignment vertical="center"/>
    </xf>
    <xf numFmtId="0" fontId="3" fillId="8" borderId="28" xfId="0" applyFont="1" applyFill="1" applyBorder="1" applyAlignment="1">
      <alignment vertical="center"/>
    </xf>
    <xf numFmtId="0" fontId="3" fillId="0" borderId="64" xfId="0" applyFont="1" applyFill="1" applyBorder="1" applyAlignment="1">
      <alignment horizontal="center"/>
    </xf>
    <xf numFmtId="0" fontId="3" fillId="0" borderId="65" xfId="0" applyFont="1" applyFill="1" applyBorder="1" applyAlignment="1">
      <alignment horizontal="center"/>
    </xf>
    <xf numFmtId="0" fontId="18" fillId="0" borderId="65" xfId="0" applyFont="1" applyFill="1" applyBorder="1" applyAlignment="1">
      <alignment horizontal="center" vertical="center"/>
    </xf>
    <xf numFmtId="0" fontId="0" fillId="0" borderId="25" xfId="0" applyFill="1" applyBorder="1"/>
    <xf numFmtId="0" fontId="0" fillId="0" borderId="62" xfId="0" applyFill="1" applyBorder="1" applyAlignment="1">
      <alignment horizontal="center"/>
    </xf>
    <xf numFmtId="0" fontId="0" fillId="0" borderId="67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0" fontId="3" fillId="0" borderId="65" xfId="0" applyFont="1" applyFill="1" applyBorder="1"/>
    <xf numFmtId="0" fontId="3" fillId="0" borderId="66" xfId="0" applyFont="1" applyFill="1" applyBorder="1" applyAlignment="1">
      <alignment horizontal="center"/>
    </xf>
    <xf numFmtId="0" fontId="6" fillId="3" borderId="48" xfId="0" applyNumberFormat="1" applyFont="1" applyFill="1" applyBorder="1" applyAlignment="1">
      <alignment horizontal="center" vertical="center" wrapText="1"/>
    </xf>
    <xf numFmtId="49" fontId="6" fillId="3" borderId="16" xfId="0" applyNumberFormat="1" applyFont="1" applyFill="1" applyBorder="1" applyAlignment="1">
      <alignment horizontal="center" vertical="center"/>
    </xf>
    <xf numFmtId="0" fontId="6" fillId="3" borderId="16" xfId="0" applyNumberFormat="1" applyFont="1" applyFill="1" applyBorder="1" applyAlignment="1">
      <alignment horizontal="center" vertical="center" wrapText="1"/>
    </xf>
    <xf numFmtId="0" fontId="6" fillId="3" borderId="16" xfId="0" applyNumberFormat="1" applyFont="1" applyFill="1" applyBorder="1" applyAlignment="1">
      <alignment horizontal="center" vertical="center"/>
    </xf>
    <xf numFmtId="0" fontId="6" fillId="3" borderId="47" xfId="0" applyNumberFormat="1" applyFont="1" applyFill="1" applyBorder="1" applyAlignment="1">
      <alignment horizontal="center" vertical="center" wrapText="1"/>
    </xf>
    <xf numFmtId="49" fontId="6" fillId="15" borderId="34" xfId="0" applyNumberFormat="1" applyFont="1" applyFill="1" applyBorder="1" applyAlignment="1">
      <alignment horizontal="left" vertical="center"/>
    </xf>
    <xf numFmtId="49" fontId="6" fillId="15" borderId="41" xfId="0" applyNumberFormat="1" applyFont="1" applyFill="1" applyBorder="1" applyAlignment="1">
      <alignment horizontal="left" vertical="center"/>
    </xf>
    <xf numFmtId="49" fontId="6" fillId="15" borderId="36" xfId="0" applyNumberFormat="1" applyFont="1" applyFill="1" applyBorder="1" applyAlignment="1">
      <alignment horizontal="left" vertical="center"/>
    </xf>
    <xf numFmtId="49" fontId="6" fillId="15" borderId="43" xfId="0" applyNumberFormat="1" applyFont="1" applyFill="1" applyBorder="1" applyAlignment="1">
      <alignment horizontal="left" vertical="center"/>
    </xf>
    <xf numFmtId="49" fontId="6" fillId="15" borderId="31" xfId="0" applyNumberFormat="1" applyFont="1" applyFill="1" applyBorder="1" applyAlignment="1">
      <alignment horizontal="left" vertical="center"/>
    </xf>
    <xf numFmtId="49" fontId="16" fillId="15" borderId="36" xfId="0" applyNumberFormat="1" applyFont="1" applyFill="1" applyBorder="1" applyAlignment="1">
      <alignment horizontal="left"/>
    </xf>
    <xf numFmtId="49" fontId="6" fillId="15" borderId="51" xfId="0" applyNumberFormat="1" applyFont="1" applyFill="1" applyBorder="1" applyAlignment="1">
      <alignment horizontal="left" vertical="center"/>
    </xf>
    <xf numFmtId="49" fontId="6" fillId="15" borderId="49" xfId="0" applyNumberFormat="1" applyFont="1" applyFill="1" applyBorder="1" applyAlignment="1">
      <alignment horizontal="left" vertical="center"/>
    </xf>
    <xf numFmtId="49" fontId="6" fillId="15" borderId="53" xfId="0" applyNumberFormat="1" applyFont="1" applyFill="1" applyBorder="1" applyAlignment="1">
      <alignment horizontal="left" vertical="center"/>
    </xf>
    <xf numFmtId="49" fontId="6" fillId="15" borderId="57" xfId="0" applyNumberFormat="1" applyFont="1" applyFill="1" applyBorder="1" applyAlignment="1">
      <alignment horizontal="left" vertical="center"/>
    </xf>
    <xf numFmtId="49" fontId="6" fillId="15" borderId="1" xfId="0" applyNumberFormat="1" applyFont="1" applyFill="1" applyBorder="1" applyAlignment="1">
      <alignment horizontal="left" vertical="center"/>
    </xf>
    <xf numFmtId="49" fontId="6" fillId="15" borderId="59" xfId="0" applyNumberFormat="1" applyFont="1" applyFill="1" applyBorder="1" applyAlignment="1">
      <alignment horizontal="left" vertical="center"/>
    </xf>
    <xf numFmtId="0" fontId="6" fillId="15" borderId="41" xfId="0" applyFont="1" applyFill="1" applyBorder="1" applyAlignment="1">
      <alignment horizontal="left"/>
    </xf>
    <xf numFmtId="0" fontId="6" fillId="15" borderId="43" xfId="0" applyFont="1" applyFill="1" applyBorder="1" applyAlignment="1">
      <alignment horizontal="left"/>
    </xf>
    <xf numFmtId="49" fontId="16" fillId="15" borderId="41" xfId="0" applyNumberFormat="1" applyFont="1" applyFill="1" applyBorder="1" applyAlignment="1">
      <alignment horizontal="left"/>
    </xf>
    <xf numFmtId="49" fontId="16" fillId="15" borderId="43" xfId="0" applyNumberFormat="1" applyFont="1" applyFill="1" applyBorder="1" applyAlignment="1">
      <alignment horizontal="left"/>
    </xf>
    <xf numFmtId="49" fontId="16" fillId="15" borderId="57" xfId="0" applyNumberFormat="1" applyFont="1" applyFill="1" applyBorder="1" applyAlignment="1">
      <alignment horizontal="left"/>
    </xf>
    <xf numFmtId="49" fontId="16" fillId="15" borderId="51" xfId="0" applyNumberFormat="1" applyFont="1" applyFill="1" applyBorder="1" applyAlignment="1">
      <alignment horizontal="left"/>
    </xf>
    <xf numFmtId="49" fontId="6" fillId="15" borderId="61" xfId="0" applyNumberFormat="1" applyFont="1" applyFill="1" applyBorder="1" applyAlignment="1">
      <alignment horizontal="left" vertical="center"/>
    </xf>
    <xf numFmtId="49" fontId="6" fillId="15" borderId="25" xfId="0" applyNumberFormat="1" applyFont="1" applyFill="1" applyBorder="1" applyAlignment="1">
      <alignment horizontal="left" vertical="center"/>
    </xf>
    <xf numFmtId="0" fontId="6" fillId="15" borderId="41" xfId="0" applyNumberFormat="1" applyFont="1" applyFill="1" applyBorder="1" applyAlignment="1">
      <alignment horizontal="left" vertical="center"/>
    </xf>
    <xf numFmtId="49" fontId="16" fillId="15" borderId="31" xfId="0" applyNumberFormat="1" applyFont="1" applyFill="1" applyBorder="1" applyAlignment="1">
      <alignment horizontal="left"/>
    </xf>
    <xf numFmtId="49" fontId="16" fillId="15" borderId="34" xfId="0" applyNumberFormat="1" applyFont="1" applyFill="1" applyBorder="1" applyAlignment="1">
      <alignment horizontal="left"/>
    </xf>
    <xf numFmtId="0" fontId="3" fillId="0" borderId="0" xfId="0" applyFont="1" applyFill="1"/>
    <xf numFmtId="0" fontId="18" fillId="4" borderId="48" xfId="0" applyFont="1" applyFill="1" applyBorder="1" applyAlignment="1">
      <alignment horizontal="center" vertical="center" wrapText="1"/>
    </xf>
    <xf numFmtId="0" fontId="18" fillId="4" borderId="32" xfId="0" applyFont="1" applyFill="1" applyBorder="1" applyAlignment="1">
      <alignment horizontal="center" vertical="center" wrapText="1"/>
    </xf>
    <xf numFmtId="0" fontId="18" fillId="4" borderId="47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0" fillId="0" borderId="6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49" fontId="0" fillId="0" borderId="67" xfId="0" applyNumberFormat="1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3" fillId="0" borderId="66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11" borderId="7" xfId="0" applyFont="1" applyFill="1" applyBorder="1" applyAlignment="1">
      <alignment horizontal="center"/>
    </xf>
    <xf numFmtId="0" fontId="4" fillId="14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14" borderId="7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14" borderId="7" xfId="0" applyFont="1" applyFill="1" applyBorder="1" applyAlignment="1">
      <alignment horizontal="center" vertical="center"/>
    </xf>
    <xf numFmtId="1" fontId="18" fillId="15" borderId="64" xfId="0" applyNumberFormat="1" applyFont="1" applyFill="1" applyBorder="1" applyAlignment="1">
      <alignment horizontal="center"/>
    </xf>
    <xf numFmtId="1" fontId="18" fillId="15" borderId="65" xfId="0" applyNumberFormat="1" applyFont="1" applyFill="1" applyBorder="1" applyAlignment="1">
      <alignment horizontal="center"/>
    </xf>
    <xf numFmtId="0" fontId="18" fillId="15" borderId="65" xfId="0" applyFont="1" applyFill="1" applyBorder="1" applyAlignment="1">
      <alignment horizontal="center"/>
    </xf>
    <xf numFmtId="0" fontId="3" fillId="15" borderId="65" xfId="0" applyFont="1" applyFill="1" applyBorder="1" applyAlignment="1">
      <alignment horizontal="center" vertical="center"/>
    </xf>
    <xf numFmtId="0" fontId="3" fillId="15" borderId="65" xfId="0" applyFont="1" applyFill="1" applyBorder="1" applyAlignment="1">
      <alignment horizontal="center"/>
    </xf>
    <xf numFmtId="0" fontId="0" fillId="10" borderId="26" xfId="0" applyFont="1" applyFill="1" applyBorder="1"/>
    <xf numFmtId="0" fontId="0" fillId="5" borderId="26" xfId="0" applyFont="1" applyFill="1" applyBorder="1"/>
    <xf numFmtId="0" fontId="19" fillId="14" borderId="26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4" fillId="2" borderId="34" xfId="0" applyFont="1" applyFill="1" applyBorder="1"/>
    <xf numFmtId="0" fontId="0" fillId="0" borderId="38" xfId="0" applyFont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4" fillId="2" borderId="41" xfId="0" applyFont="1" applyFill="1" applyBorder="1"/>
    <xf numFmtId="0" fontId="4" fillId="2" borderId="42" xfId="0" applyFont="1" applyFill="1" applyBorder="1" applyAlignment="1">
      <alignment horizontal="center"/>
    </xf>
    <xf numFmtId="0" fontId="4" fillId="0" borderId="41" xfId="0" applyFont="1" applyFill="1" applyBorder="1"/>
    <xf numFmtId="0" fontId="4" fillId="2" borderId="41" xfId="0" applyFont="1" applyFill="1" applyBorder="1" applyAlignment="1">
      <alignment horizontal="left" readingOrder="1"/>
    </xf>
    <xf numFmtId="0" fontId="4" fillId="2" borderId="41" xfId="0" applyFont="1" applyFill="1" applyBorder="1" applyAlignment="1">
      <alignment wrapText="1"/>
    </xf>
    <xf numFmtId="0" fontId="4" fillId="2" borderId="41" xfId="0" applyFont="1" applyFill="1" applyBorder="1" applyAlignment="1">
      <alignment horizontal="left" vertical="top" wrapText="1"/>
    </xf>
    <xf numFmtId="0" fontId="4" fillId="2" borderId="41" xfId="0" applyFont="1" applyFill="1" applyBorder="1" applyAlignment="1"/>
    <xf numFmtId="0" fontId="4" fillId="2" borderId="41" xfId="0" applyFont="1" applyFill="1" applyBorder="1" applyAlignment="1">
      <alignment horizontal="left"/>
    </xf>
    <xf numFmtId="0" fontId="4" fillId="2" borderId="20" xfId="0" applyFont="1" applyFill="1" applyBorder="1" applyAlignment="1">
      <alignment vertical="center"/>
    </xf>
    <xf numFmtId="0" fontId="0" fillId="0" borderId="41" xfId="0" applyFont="1" applyBorder="1"/>
    <xf numFmtId="0" fontId="0" fillId="0" borderId="4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0" fillId="0" borderId="41" xfId="0" applyFont="1" applyBorder="1"/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3" fillId="15" borderId="68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14" borderId="9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1" xfId="0" applyBorder="1" applyAlignment="1">
      <alignment horizontal="center"/>
    </xf>
    <xf numFmtId="0" fontId="6" fillId="9" borderId="3" xfId="0" applyNumberFormat="1" applyFont="1" applyFill="1" applyBorder="1" applyAlignment="1">
      <alignment horizontal="center" vertical="center"/>
    </xf>
    <xf numFmtId="0" fontId="6" fillId="9" borderId="0" xfId="0" applyNumberFormat="1" applyFont="1" applyFill="1" applyBorder="1" applyAlignment="1">
      <alignment horizontal="center" vertical="center"/>
    </xf>
    <xf numFmtId="0" fontId="6" fillId="9" borderId="13" xfId="0" applyNumberFormat="1" applyFont="1" applyFill="1" applyBorder="1" applyAlignment="1">
      <alignment horizontal="center" vertical="center"/>
    </xf>
    <xf numFmtId="0" fontId="6" fillId="9" borderId="25" xfId="0" applyNumberFormat="1" applyFont="1" applyFill="1" applyBorder="1" applyAlignment="1">
      <alignment horizontal="center" vertical="center"/>
    </xf>
    <xf numFmtId="0" fontId="6" fillId="9" borderId="26" xfId="0" applyNumberFormat="1" applyFont="1" applyFill="1" applyBorder="1" applyAlignment="1">
      <alignment horizontal="center" vertical="center"/>
    </xf>
    <xf numFmtId="0" fontId="6" fillId="9" borderId="27" xfId="0" applyNumberFormat="1" applyFont="1" applyFill="1" applyBorder="1" applyAlignment="1">
      <alignment horizontal="center" vertical="center"/>
    </xf>
    <xf numFmtId="0" fontId="6" fillId="9" borderId="22" xfId="0" applyNumberFormat="1" applyFont="1" applyFill="1" applyBorder="1" applyAlignment="1">
      <alignment horizontal="center" vertical="center"/>
    </xf>
    <xf numFmtId="49" fontId="16" fillId="9" borderId="25" xfId="0" applyNumberFormat="1" applyFont="1" applyFill="1" applyBorder="1" applyAlignment="1">
      <alignment horizontal="center"/>
    </xf>
    <xf numFmtId="49" fontId="16" fillId="9" borderId="26" xfId="0" applyNumberFormat="1" applyFont="1" applyFill="1" applyBorder="1" applyAlignment="1">
      <alignment horizontal="center"/>
    </xf>
    <xf numFmtId="49" fontId="16" fillId="9" borderId="27" xfId="0" applyNumberFormat="1" applyFont="1" applyFill="1" applyBorder="1" applyAlignment="1">
      <alignment horizontal="center"/>
    </xf>
    <xf numFmtId="0" fontId="16" fillId="9" borderId="22" xfId="0" applyFont="1" applyFill="1" applyBorder="1" applyAlignment="1">
      <alignment horizontal="center"/>
    </xf>
    <xf numFmtId="0" fontId="16" fillId="9" borderId="23" xfId="0" applyFont="1" applyFill="1" applyBorder="1" applyAlignment="1">
      <alignment horizontal="center"/>
    </xf>
    <xf numFmtId="0" fontId="16" fillId="9" borderId="26" xfId="0" applyFont="1" applyFill="1" applyBorder="1" applyAlignment="1">
      <alignment horizontal="center"/>
    </xf>
    <xf numFmtId="0" fontId="16" fillId="9" borderId="27" xfId="0" applyFont="1" applyFill="1" applyBorder="1" applyAlignment="1">
      <alignment horizontal="center"/>
    </xf>
    <xf numFmtId="0" fontId="16" fillId="9" borderId="25" xfId="0" applyFont="1" applyFill="1" applyBorder="1" applyAlignment="1">
      <alignment horizontal="center"/>
    </xf>
    <xf numFmtId="49" fontId="6" fillId="9" borderId="25" xfId="0" applyNumberFormat="1" applyFont="1" applyFill="1" applyBorder="1" applyAlignment="1">
      <alignment horizontal="center" vertical="center"/>
    </xf>
    <xf numFmtId="49" fontId="6" fillId="9" borderId="26" xfId="0" applyNumberFormat="1" applyFont="1" applyFill="1" applyBorder="1" applyAlignment="1">
      <alignment horizontal="center" vertical="center"/>
    </xf>
    <xf numFmtId="49" fontId="6" fillId="9" borderId="27" xfId="0" applyNumberFormat="1" applyFont="1" applyFill="1" applyBorder="1" applyAlignment="1">
      <alignment horizontal="center" vertical="center"/>
    </xf>
    <xf numFmtId="49" fontId="16" fillId="9" borderId="3" xfId="0" applyNumberFormat="1" applyFont="1" applyFill="1" applyBorder="1" applyAlignment="1">
      <alignment horizontal="center"/>
    </xf>
    <xf numFmtId="49" fontId="16" fillId="9" borderId="0" xfId="0" applyNumberFormat="1" applyFont="1" applyFill="1" applyBorder="1" applyAlignment="1">
      <alignment horizontal="center"/>
    </xf>
    <xf numFmtId="49" fontId="16" fillId="9" borderId="13" xfId="0" applyNumberFormat="1" applyFont="1" applyFill="1" applyBorder="1" applyAlignment="1">
      <alignment horizontal="center"/>
    </xf>
    <xf numFmtId="0" fontId="3" fillId="13" borderId="17" xfId="0" applyFont="1" applyFill="1" applyBorder="1" applyAlignment="1">
      <alignment horizontal="center" vertical="center"/>
    </xf>
    <xf numFmtId="0" fontId="3" fillId="13" borderId="18" xfId="0" applyFont="1" applyFill="1" applyBorder="1" applyAlignment="1">
      <alignment horizontal="center" vertical="center"/>
    </xf>
    <xf numFmtId="0" fontId="3" fillId="13" borderId="19" xfId="0" applyFont="1" applyFill="1" applyBorder="1" applyAlignment="1">
      <alignment horizontal="center" vertical="center"/>
    </xf>
    <xf numFmtId="0" fontId="3" fillId="13" borderId="25" xfId="0" applyFont="1" applyFill="1" applyBorder="1" applyAlignment="1">
      <alignment horizontal="center" vertical="center"/>
    </xf>
    <xf numFmtId="0" fontId="3" fillId="13" borderId="26" xfId="0" applyFont="1" applyFill="1" applyBorder="1" applyAlignment="1">
      <alignment horizontal="center" vertical="center"/>
    </xf>
    <xf numFmtId="0" fontId="3" fillId="13" borderId="27" xfId="0" applyFont="1" applyFill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/>
    </xf>
    <xf numFmtId="0" fontId="18" fillId="4" borderId="29" xfId="0" applyFont="1" applyFill="1" applyBorder="1" applyAlignment="1">
      <alignment horizontal="center" vertical="center"/>
    </xf>
    <xf numFmtId="0" fontId="18" fillId="4" borderId="30" xfId="0" applyFont="1" applyFill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 wrapText="1"/>
    </xf>
    <xf numFmtId="0" fontId="18" fillId="4" borderId="3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4" fontId="3" fillId="7" borderId="28" xfId="0" applyNumberFormat="1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14" fontId="0" fillId="7" borderId="28" xfId="0" applyNumberFormat="1" applyFont="1" applyFill="1" applyBorder="1" applyAlignment="1">
      <alignment horizontal="center" vertical="center"/>
    </xf>
    <xf numFmtId="0" fontId="0" fillId="7" borderId="29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4" fontId="0" fillId="7" borderId="28" xfId="0" applyNumberFormat="1" applyFill="1" applyBorder="1" applyAlignment="1">
      <alignment horizontal="center" vertical="center"/>
    </xf>
    <xf numFmtId="14" fontId="0" fillId="7" borderId="29" xfId="0" applyNumberFormat="1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3" fillId="12" borderId="28" xfId="0" applyFont="1" applyFill="1" applyBorder="1" applyAlignment="1">
      <alignment horizontal="center" vertical="center"/>
    </xf>
    <xf numFmtId="0" fontId="3" fillId="12" borderId="29" xfId="0" applyFont="1" applyFill="1" applyBorder="1" applyAlignment="1">
      <alignment horizontal="center" vertical="center"/>
    </xf>
    <xf numFmtId="0" fontId="3" fillId="12" borderId="17" xfId="0" applyFont="1" applyFill="1" applyBorder="1" applyAlignment="1">
      <alignment horizontal="center" vertical="center" wrapText="1"/>
    </xf>
    <xf numFmtId="0" fontId="3" fillId="12" borderId="2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3" fillId="4" borderId="25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12" borderId="19" xfId="0" applyFont="1" applyFill="1" applyBorder="1" applyAlignment="1">
      <alignment horizontal="center" vertical="center"/>
    </xf>
    <xf numFmtId="0" fontId="3" fillId="12" borderId="24" xfId="0" applyFont="1" applyFill="1" applyBorder="1" applyAlignment="1">
      <alignment horizontal="center" vertical="center"/>
    </xf>
    <xf numFmtId="14" fontId="0" fillId="7" borderId="29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12" borderId="17" xfId="0" applyFont="1" applyFill="1" applyBorder="1" applyAlignment="1">
      <alignment horizontal="center" vertical="center"/>
    </xf>
    <xf numFmtId="0" fontId="3" fillId="12" borderId="22" xfId="0" applyFont="1" applyFill="1" applyBorder="1" applyAlignment="1">
      <alignment horizontal="center" vertical="center"/>
    </xf>
    <xf numFmtId="0" fontId="0" fillId="7" borderId="30" xfId="0" applyFont="1" applyFill="1" applyBorder="1" applyAlignment="1">
      <alignment horizontal="center" vertical="center"/>
    </xf>
    <xf numFmtId="0" fontId="3" fillId="12" borderId="20" xfId="0" applyFont="1" applyFill="1" applyBorder="1" applyAlignment="1">
      <alignment horizontal="center" vertical="center"/>
    </xf>
    <xf numFmtId="0" fontId="3" fillId="12" borderId="30" xfId="0" applyFont="1" applyFill="1" applyBorder="1" applyAlignment="1">
      <alignment horizontal="center" vertical="center"/>
    </xf>
  </cellXfs>
  <cellStyles count="78">
    <cellStyle name="0,0_x000d__x000a_NA_x000d__x000a_" xfId="1"/>
    <cellStyle name="Millares 2" xfId="2"/>
    <cellStyle name="Millares 3" xfId="3"/>
    <cellStyle name="Normal" xfId="0" builtinId="0"/>
    <cellStyle name="Normal 10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2" xfId="12"/>
    <cellStyle name="Normal 2 10" xfId="13"/>
    <cellStyle name="Normal 2 11" xfId="14"/>
    <cellStyle name="Normal 2 12" xfId="15"/>
    <cellStyle name="Normal 2 13" xfId="16"/>
    <cellStyle name="Normal 2 14" xfId="17"/>
    <cellStyle name="Normal 2 15" xfId="18"/>
    <cellStyle name="Normal 2 16" xfId="19"/>
    <cellStyle name="Normal 2 17" xfId="20"/>
    <cellStyle name="Normal 2 18" xfId="21"/>
    <cellStyle name="Normal 2 19" xfId="22"/>
    <cellStyle name="Normal 2 2" xfId="23"/>
    <cellStyle name="Normal 2 20" xfId="24"/>
    <cellStyle name="Normal 2 21" xfId="25"/>
    <cellStyle name="Normal 2 22" xfId="26"/>
    <cellStyle name="Normal 2 23" xfId="27"/>
    <cellStyle name="Normal 2 24" xfId="28"/>
    <cellStyle name="Normal 2 25" xfId="29"/>
    <cellStyle name="Normal 2 26" xfId="30"/>
    <cellStyle name="Normal 2 27" xfId="31"/>
    <cellStyle name="Normal 2 28" xfId="32"/>
    <cellStyle name="Normal 2 29" xfId="33"/>
    <cellStyle name="Normal 2 3" xfId="34"/>
    <cellStyle name="Normal 2 30" xfId="35"/>
    <cellStyle name="Normal 2 31" xfId="36"/>
    <cellStyle name="Normal 2 32" xfId="37"/>
    <cellStyle name="Normal 2 33" xfId="38"/>
    <cellStyle name="Normal 2 34" xfId="39"/>
    <cellStyle name="Normal 2 35" xfId="40"/>
    <cellStyle name="Normal 2 36" xfId="41"/>
    <cellStyle name="Normal 2 37" xfId="42"/>
    <cellStyle name="Normal 2 38" xfId="43"/>
    <cellStyle name="Normal 2 39" xfId="44"/>
    <cellStyle name="Normal 2 4" xfId="45"/>
    <cellStyle name="Normal 2 40" xfId="46"/>
    <cellStyle name="Normal 2 5" xfId="47"/>
    <cellStyle name="Normal 2 6" xfId="48"/>
    <cellStyle name="Normal 2 7" xfId="49"/>
    <cellStyle name="Normal 2 8" xfId="50"/>
    <cellStyle name="Normal 2 9" xfId="51"/>
    <cellStyle name="Normal 20" xfId="52"/>
    <cellStyle name="Normal 21" xfId="53"/>
    <cellStyle name="Normal 23" xfId="54"/>
    <cellStyle name="Normal 25" xfId="55"/>
    <cellStyle name="Normal 26" xfId="56"/>
    <cellStyle name="Normal 27" xfId="57"/>
    <cellStyle name="Normal 28" xfId="58"/>
    <cellStyle name="Normal 29" xfId="59"/>
    <cellStyle name="Normal 3" xfId="60"/>
    <cellStyle name="Normal 30" xfId="61"/>
    <cellStyle name="Normal 31" xfId="62"/>
    <cellStyle name="Normal 32" xfId="63"/>
    <cellStyle name="Normal 33" xfId="64"/>
    <cellStyle name="Normal 34" xfId="65"/>
    <cellStyle name="Normal 36" xfId="66"/>
    <cellStyle name="Normal 37" xfId="67"/>
    <cellStyle name="Normal 38" xfId="68"/>
    <cellStyle name="Normal 39" xfId="69"/>
    <cellStyle name="Normal 4" xfId="70"/>
    <cellStyle name="Normal 40" xfId="71"/>
    <cellStyle name="Normal 43" xfId="72"/>
    <cellStyle name="Normal 5" xfId="73"/>
    <cellStyle name="Normal 6" xfId="74"/>
    <cellStyle name="Normal 7" xfId="75"/>
    <cellStyle name="Normal 8" xfId="76"/>
    <cellStyle name="Normal 9" xfId="77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323"/>
  <sheetViews>
    <sheetView topLeftCell="A452" workbookViewId="0">
      <selection activeCell="AK473" sqref="AK473"/>
    </sheetView>
  </sheetViews>
  <sheetFormatPr baseColWidth="10" defaultRowHeight="15" x14ac:dyDescent="0.25"/>
  <cols>
    <col min="1" max="1" width="17.140625" style="306" customWidth="1"/>
    <col min="2" max="2" width="56.42578125" style="5" customWidth="1"/>
    <col min="3" max="3" width="22.140625" style="5" customWidth="1"/>
    <col min="4" max="4" width="34.7109375" style="5" customWidth="1"/>
    <col min="5" max="7" width="11.42578125" style="5" hidden="1" customWidth="1"/>
    <col min="8" max="8" width="11.42578125" style="8" hidden="1" customWidth="1"/>
    <col min="9" max="15" width="11.42578125" style="7" hidden="1" customWidth="1"/>
    <col min="16" max="35" width="11.42578125" style="5" hidden="1" customWidth="1"/>
    <col min="36" max="36" width="0" style="3" hidden="1" customWidth="1"/>
    <col min="37" max="38" width="11.42578125" style="5"/>
    <col min="39" max="39" width="12.5703125" style="5" bestFit="1" customWidth="1"/>
    <col min="40" max="40" width="11.42578125" style="5"/>
    <col min="41" max="41" width="12" style="5" bestFit="1" customWidth="1"/>
    <col min="42" max="16384" width="11.42578125" style="5"/>
  </cols>
  <sheetData>
    <row r="1" spans="1:42" ht="51.75" thickBot="1" x14ac:dyDescent="0.3">
      <c r="A1" s="279" t="s">
        <v>424</v>
      </c>
      <c r="B1" s="280" t="s">
        <v>425</v>
      </c>
      <c r="C1" s="281" t="s">
        <v>426</v>
      </c>
      <c r="D1" s="280" t="s">
        <v>2510</v>
      </c>
      <c r="E1" s="278" t="s">
        <v>2112</v>
      </c>
      <c r="F1" s="149" t="s">
        <v>1900</v>
      </c>
      <c r="G1" s="149" t="s">
        <v>1901</v>
      </c>
      <c r="H1" s="149" t="s">
        <v>1902</v>
      </c>
      <c r="I1" s="149" t="s">
        <v>1903</v>
      </c>
      <c r="J1" s="149" t="s">
        <v>1904</v>
      </c>
      <c r="K1" s="149" t="s">
        <v>1905</v>
      </c>
      <c r="L1" s="149" t="s">
        <v>1906</v>
      </c>
      <c r="M1" s="149" t="s">
        <v>1907</v>
      </c>
      <c r="N1" s="149" t="s">
        <v>1908</v>
      </c>
      <c r="O1" s="149" t="s">
        <v>1909</v>
      </c>
      <c r="P1" s="149" t="s">
        <v>1910</v>
      </c>
      <c r="Q1" s="149" t="s">
        <v>1967</v>
      </c>
      <c r="R1" s="149" t="s">
        <v>1968</v>
      </c>
      <c r="S1" s="149" t="s">
        <v>1911</v>
      </c>
      <c r="T1" s="149" t="s">
        <v>2434</v>
      </c>
      <c r="U1" s="149" t="s">
        <v>1912</v>
      </c>
      <c r="V1" s="149" t="s">
        <v>1913</v>
      </c>
      <c r="W1" s="149" t="s">
        <v>2435</v>
      </c>
      <c r="X1" s="149" t="s">
        <v>1914</v>
      </c>
      <c r="Y1" s="149" t="s">
        <v>2436</v>
      </c>
      <c r="Z1" s="149" t="s">
        <v>1915</v>
      </c>
      <c r="AA1" s="149" t="s">
        <v>1916</v>
      </c>
      <c r="AB1" s="149" t="s">
        <v>2437</v>
      </c>
      <c r="AC1" s="149" t="s">
        <v>1917</v>
      </c>
      <c r="AD1" s="149" t="s">
        <v>1918</v>
      </c>
      <c r="AE1" s="149" t="s">
        <v>2438</v>
      </c>
      <c r="AF1" s="149" t="s">
        <v>2433</v>
      </c>
      <c r="AG1" s="149" t="s">
        <v>1919</v>
      </c>
      <c r="AH1" s="149" t="s">
        <v>1920</v>
      </c>
      <c r="AI1" s="149" t="s">
        <v>1921</v>
      </c>
      <c r="AJ1" s="282" t="s">
        <v>1935</v>
      </c>
      <c r="AK1" s="280" t="s">
        <v>2113</v>
      </c>
      <c r="AL1" s="280" t="s">
        <v>1783</v>
      </c>
      <c r="AM1" s="281" t="s">
        <v>1784</v>
      </c>
      <c r="AN1" s="396" t="s">
        <v>2509</v>
      </c>
      <c r="AO1" s="397"/>
      <c r="AP1" s="398"/>
    </row>
    <row r="2" spans="1:42" ht="15.75" thickBot="1" x14ac:dyDescent="0.3">
      <c r="A2" s="378" t="s">
        <v>427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K2" s="379"/>
      <c r="AL2" s="379"/>
      <c r="AM2" s="380"/>
      <c r="AN2" s="261" t="s">
        <v>2524</v>
      </c>
      <c r="AO2" s="268" t="s">
        <v>2525</v>
      </c>
      <c r="AP2" s="264" t="s">
        <v>2526</v>
      </c>
    </row>
    <row r="3" spans="1:42" ht="15.75" thickBot="1" x14ac:dyDescent="0.3">
      <c r="A3" s="283" t="s">
        <v>428</v>
      </c>
      <c r="B3" s="150" t="s">
        <v>429</v>
      </c>
      <c r="C3" s="155" t="s">
        <v>2129</v>
      </c>
      <c r="D3" s="152" t="s">
        <v>430</v>
      </c>
      <c r="E3" s="153">
        <v>950</v>
      </c>
      <c r="F3" s="154"/>
      <c r="G3" s="155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>
        <f t="shared" ref="S3:S43" si="0">SUM(E3:R3)</f>
        <v>950</v>
      </c>
      <c r="T3" s="156"/>
      <c r="U3" s="156"/>
      <c r="V3" s="157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>
        <f t="shared" ref="AK3:AK30" si="1">SUM(T3:AJ3)</f>
        <v>0</v>
      </c>
      <c r="AL3" s="156">
        <f t="shared" ref="AL3:AL43" si="2">S3-AK3</f>
        <v>950</v>
      </c>
      <c r="AM3" s="158" t="s">
        <v>1785</v>
      </c>
      <c r="AN3" s="265"/>
      <c r="AO3" s="269" t="s">
        <v>2507</v>
      </c>
      <c r="AP3" s="273">
        <v>0</v>
      </c>
    </row>
    <row r="4" spans="1:42" ht="15.75" thickBot="1" x14ac:dyDescent="0.3">
      <c r="A4" s="284" t="s">
        <v>431</v>
      </c>
      <c r="B4" s="36" t="s">
        <v>432</v>
      </c>
      <c r="C4" s="39" t="s">
        <v>2130</v>
      </c>
      <c r="D4" s="37" t="s">
        <v>433</v>
      </c>
      <c r="E4" s="32">
        <v>1500</v>
      </c>
      <c r="F4" s="38"/>
      <c r="G4" s="21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>
        <f t="shared" si="0"/>
        <v>1500</v>
      </c>
      <c r="T4" s="34"/>
      <c r="U4" s="34"/>
      <c r="V4" s="35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>
        <f t="shared" si="1"/>
        <v>0</v>
      </c>
      <c r="AL4" s="34">
        <f t="shared" si="2"/>
        <v>1500</v>
      </c>
      <c r="AM4" s="159" t="s">
        <v>1785</v>
      </c>
      <c r="AN4" s="266"/>
      <c r="AO4" s="276" t="s">
        <v>2508</v>
      </c>
      <c r="AP4" s="274" t="s">
        <v>2521</v>
      </c>
    </row>
    <row r="5" spans="1:42" ht="15.75" thickBot="1" x14ac:dyDescent="0.3">
      <c r="A5" s="284" t="s">
        <v>434</v>
      </c>
      <c r="B5" s="36" t="s">
        <v>435</v>
      </c>
      <c r="C5" s="39" t="s">
        <v>2131</v>
      </c>
      <c r="D5" s="37" t="s">
        <v>433</v>
      </c>
      <c r="E5" s="32">
        <v>500</v>
      </c>
      <c r="F5" s="38"/>
      <c r="G5" s="21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>
        <f t="shared" si="0"/>
        <v>500</v>
      </c>
      <c r="T5" s="34"/>
      <c r="U5" s="34"/>
      <c r="V5" s="35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>
        <f t="shared" si="1"/>
        <v>0</v>
      </c>
      <c r="AL5" s="34">
        <f t="shared" si="2"/>
        <v>500</v>
      </c>
      <c r="AM5" s="159" t="s">
        <v>1785</v>
      </c>
      <c r="AN5" s="267"/>
      <c r="AO5" s="271" t="s">
        <v>2516</v>
      </c>
      <c r="AP5" s="274" t="s">
        <v>2522</v>
      </c>
    </row>
    <row r="6" spans="1:42" ht="15.75" thickBot="1" x14ac:dyDescent="0.3">
      <c r="A6" s="284" t="s">
        <v>436</v>
      </c>
      <c r="B6" s="36" t="s">
        <v>437</v>
      </c>
      <c r="C6" s="39" t="s">
        <v>2132</v>
      </c>
      <c r="D6" s="37" t="s">
        <v>438</v>
      </c>
      <c r="E6" s="32">
        <v>0</v>
      </c>
      <c r="F6" s="38"/>
      <c r="G6" s="21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>
        <f t="shared" si="0"/>
        <v>0</v>
      </c>
      <c r="T6" s="34"/>
      <c r="U6" s="34"/>
      <c r="V6" s="35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>
        <f t="shared" si="1"/>
        <v>0</v>
      </c>
      <c r="AL6" s="141">
        <f t="shared" si="2"/>
        <v>0</v>
      </c>
      <c r="AM6" s="159" t="s">
        <v>1785</v>
      </c>
      <c r="AN6" s="272"/>
      <c r="AO6" s="277" t="s">
        <v>2519</v>
      </c>
      <c r="AP6" s="275" t="s">
        <v>2523</v>
      </c>
    </row>
    <row r="7" spans="1:42" x14ac:dyDescent="0.25">
      <c r="A7" s="284" t="s">
        <v>439</v>
      </c>
      <c r="B7" s="36" t="s">
        <v>440</v>
      </c>
      <c r="C7" s="39" t="s">
        <v>2133</v>
      </c>
      <c r="D7" s="37" t="s">
        <v>433</v>
      </c>
      <c r="E7" s="32">
        <v>2000</v>
      </c>
      <c r="F7" s="38"/>
      <c r="G7" s="21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>
        <f t="shared" si="0"/>
        <v>2000</v>
      </c>
      <c r="T7" s="34"/>
      <c r="U7" s="34"/>
      <c r="V7" s="35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>
        <f t="shared" si="1"/>
        <v>0</v>
      </c>
      <c r="AL7" s="34">
        <f t="shared" si="2"/>
        <v>2000</v>
      </c>
      <c r="AM7" s="159" t="s">
        <v>1785</v>
      </c>
    </row>
    <row r="8" spans="1:42" x14ac:dyDescent="0.25">
      <c r="A8" s="284" t="s">
        <v>441</v>
      </c>
      <c r="B8" s="36" t="s">
        <v>2134</v>
      </c>
      <c r="C8" s="39" t="s">
        <v>2135</v>
      </c>
      <c r="D8" s="37" t="s">
        <v>433</v>
      </c>
      <c r="E8" s="32">
        <v>2</v>
      </c>
      <c r="F8" s="38"/>
      <c r="G8" s="21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>
        <f t="shared" si="0"/>
        <v>2</v>
      </c>
      <c r="T8" s="34"/>
      <c r="U8" s="34"/>
      <c r="V8" s="35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>
        <f t="shared" si="1"/>
        <v>0</v>
      </c>
      <c r="AL8" s="139">
        <f t="shared" si="2"/>
        <v>2</v>
      </c>
      <c r="AM8" s="159" t="s">
        <v>1786</v>
      </c>
    </row>
    <row r="9" spans="1:42" x14ac:dyDescent="0.25">
      <c r="A9" s="284" t="s">
        <v>442</v>
      </c>
      <c r="B9" s="36" t="s">
        <v>443</v>
      </c>
      <c r="C9" s="21" t="s">
        <v>444</v>
      </c>
      <c r="D9" s="37" t="s">
        <v>445</v>
      </c>
      <c r="E9" s="32">
        <v>1050</v>
      </c>
      <c r="F9" s="38"/>
      <c r="G9" s="21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>
        <f t="shared" si="0"/>
        <v>1050</v>
      </c>
      <c r="T9" s="34"/>
      <c r="U9" s="34"/>
      <c r="V9" s="35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>
        <f t="shared" si="1"/>
        <v>0</v>
      </c>
      <c r="AL9" s="34">
        <f t="shared" si="2"/>
        <v>1050</v>
      </c>
      <c r="AM9" s="159" t="s">
        <v>1785</v>
      </c>
    </row>
    <row r="10" spans="1:42" ht="15.75" thickBot="1" x14ac:dyDescent="0.3">
      <c r="A10" s="285" t="s">
        <v>446</v>
      </c>
      <c r="B10" s="170" t="s">
        <v>447</v>
      </c>
      <c r="C10" s="166" t="s">
        <v>444</v>
      </c>
      <c r="D10" s="163" t="s">
        <v>438</v>
      </c>
      <c r="E10" s="164">
        <v>1000</v>
      </c>
      <c r="F10" s="165"/>
      <c r="G10" s="166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>
        <f t="shared" si="0"/>
        <v>1000</v>
      </c>
      <c r="T10" s="167"/>
      <c r="U10" s="167"/>
      <c r="V10" s="168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>
        <f t="shared" si="1"/>
        <v>0</v>
      </c>
      <c r="AL10" s="167">
        <f t="shared" si="2"/>
        <v>1000</v>
      </c>
      <c r="AM10" s="169" t="s">
        <v>1785</v>
      </c>
    </row>
    <row r="11" spans="1:42" ht="15.75" thickBot="1" x14ac:dyDescent="0.3">
      <c r="A11" s="378" t="s">
        <v>448</v>
      </c>
      <c r="B11" s="379"/>
      <c r="C11" s="379"/>
      <c r="D11" s="379"/>
      <c r="E11" s="379"/>
      <c r="F11" s="379"/>
      <c r="G11" s="379"/>
      <c r="H11" s="379"/>
      <c r="I11" s="379"/>
      <c r="J11" s="379"/>
      <c r="K11" s="379"/>
      <c r="L11" s="379"/>
      <c r="M11" s="379"/>
      <c r="N11" s="379"/>
      <c r="O11" s="379"/>
      <c r="P11" s="379"/>
      <c r="Q11" s="379"/>
      <c r="R11" s="379"/>
      <c r="S11" s="379"/>
      <c r="T11" s="379"/>
      <c r="U11" s="379"/>
      <c r="V11" s="379"/>
      <c r="W11" s="379"/>
      <c r="X11" s="379"/>
      <c r="Y11" s="379"/>
      <c r="Z11" s="379"/>
      <c r="AA11" s="379"/>
      <c r="AB11" s="379"/>
      <c r="AC11" s="379"/>
      <c r="AD11" s="379"/>
      <c r="AE11" s="379"/>
      <c r="AF11" s="379"/>
      <c r="AG11" s="379"/>
      <c r="AH11" s="379"/>
      <c r="AI11" s="379"/>
      <c r="AJ11" s="379"/>
      <c r="AK11" s="379"/>
      <c r="AL11" s="379"/>
      <c r="AM11" s="380"/>
    </row>
    <row r="12" spans="1:42" x14ac:dyDescent="0.25">
      <c r="A12" s="283" t="s">
        <v>449</v>
      </c>
      <c r="B12" s="150" t="s">
        <v>450</v>
      </c>
      <c r="C12" s="151" t="s">
        <v>2136</v>
      </c>
      <c r="D12" s="152" t="s">
        <v>433</v>
      </c>
      <c r="E12" s="153">
        <v>5599</v>
      </c>
      <c r="F12" s="154"/>
      <c r="G12" s="155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>
        <f t="shared" si="0"/>
        <v>5599</v>
      </c>
      <c r="T12" s="156"/>
      <c r="U12" s="156"/>
      <c r="V12" s="157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>
        <v>200</v>
      </c>
      <c r="AL12" s="156">
        <f t="shared" si="2"/>
        <v>5399</v>
      </c>
      <c r="AM12" s="158" t="s">
        <v>1785</v>
      </c>
    </row>
    <row r="13" spans="1:42" x14ac:dyDescent="0.25">
      <c r="A13" s="284" t="s">
        <v>451</v>
      </c>
      <c r="B13" s="36" t="s">
        <v>452</v>
      </c>
      <c r="C13" s="21" t="s">
        <v>2137</v>
      </c>
      <c r="D13" s="37" t="s">
        <v>430</v>
      </c>
      <c r="E13" s="32">
        <v>24.8</v>
      </c>
      <c r="F13" s="38"/>
      <c r="G13" s="21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>
        <f t="shared" si="0"/>
        <v>24.8</v>
      </c>
      <c r="T13" s="34"/>
      <c r="U13" s="34"/>
      <c r="V13" s="35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>
        <f t="shared" si="1"/>
        <v>0</v>
      </c>
      <c r="AL13" s="34">
        <f t="shared" si="2"/>
        <v>24.8</v>
      </c>
      <c r="AM13" s="159" t="s">
        <v>1787</v>
      </c>
    </row>
    <row r="14" spans="1:42" x14ac:dyDescent="0.25">
      <c r="A14" s="284" t="s">
        <v>453</v>
      </c>
      <c r="B14" s="36" t="s">
        <v>454</v>
      </c>
      <c r="C14" s="160" t="s">
        <v>2138</v>
      </c>
      <c r="D14" s="37" t="s">
        <v>433</v>
      </c>
      <c r="E14" s="32">
        <v>5746.6</v>
      </c>
      <c r="F14" s="38"/>
      <c r="G14" s="21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>
        <f t="shared" si="0"/>
        <v>5746.6</v>
      </c>
      <c r="T14" s="34">
        <f>100</f>
        <v>100</v>
      </c>
      <c r="U14" s="34"/>
      <c r="V14" s="35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>
        <f t="shared" si="1"/>
        <v>100</v>
      </c>
      <c r="AL14" s="34">
        <f t="shared" si="2"/>
        <v>5646.6</v>
      </c>
      <c r="AM14" s="159" t="s">
        <v>1785</v>
      </c>
    </row>
    <row r="15" spans="1:42" x14ac:dyDescent="0.25">
      <c r="A15" s="284" t="s">
        <v>455</v>
      </c>
      <c r="B15" s="36" t="s">
        <v>456</v>
      </c>
      <c r="C15" s="39" t="s">
        <v>2139</v>
      </c>
      <c r="D15" s="37" t="s">
        <v>433</v>
      </c>
      <c r="E15" s="32">
        <v>955.19999999999982</v>
      </c>
      <c r="F15" s="38"/>
      <c r="G15" s="21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>
        <f t="shared" si="0"/>
        <v>955.19999999999982</v>
      </c>
      <c r="T15" s="34"/>
      <c r="U15" s="34"/>
      <c r="V15" s="35"/>
      <c r="W15" s="34">
        <f>500</f>
        <v>500</v>
      </c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>
        <f t="shared" si="1"/>
        <v>500</v>
      </c>
      <c r="AL15" s="34">
        <f t="shared" si="2"/>
        <v>455.19999999999982</v>
      </c>
      <c r="AM15" s="159" t="s">
        <v>1785</v>
      </c>
    </row>
    <row r="16" spans="1:42" x14ac:dyDescent="0.25">
      <c r="A16" s="284" t="s">
        <v>457</v>
      </c>
      <c r="B16" s="36" t="s">
        <v>1922</v>
      </c>
      <c r="C16" s="160" t="s">
        <v>2140</v>
      </c>
      <c r="D16" s="37" t="s">
        <v>430</v>
      </c>
      <c r="E16" s="32">
        <v>0</v>
      </c>
      <c r="F16" s="38"/>
      <c r="G16" s="21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>
        <f>2</f>
        <v>2</v>
      </c>
      <c r="S16" s="34">
        <f t="shared" si="0"/>
        <v>2</v>
      </c>
      <c r="T16" s="34"/>
      <c r="U16" s="34"/>
      <c r="V16" s="35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>
        <v>0.2</v>
      </c>
      <c r="AL16" s="34">
        <f t="shared" si="2"/>
        <v>1.8</v>
      </c>
      <c r="AM16" s="159" t="s">
        <v>1787</v>
      </c>
    </row>
    <row r="17" spans="1:39" x14ac:dyDescent="0.25">
      <c r="A17" s="284" t="s">
        <v>458</v>
      </c>
      <c r="B17" s="36" t="s">
        <v>459</v>
      </c>
      <c r="C17" s="39" t="s">
        <v>2141</v>
      </c>
      <c r="D17" s="37" t="s">
        <v>433</v>
      </c>
      <c r="E17" s="32">
        <v>2800</v>
      </c>
      <c r="F17" s="38"/>
      <c r="G17" s="21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>
        <f t="shared" si="0"/>
        <v>2800</v>
      </c>
      <c r="T17" s="34"/>
      <c r="U17" s="34"/>
      <c r="V17" s="35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>
        <f t="shared" si="1"/>
        <v>0</v>
      </c>
      <c r="AL17" s="34">
        <f t="shared" si="2"/>
        <v>2800</v>
      </c>
      <c r="AM17" s="159" t="s">
        <v>1785</v>
      </c>
    </row>
    <row r="18" spans="1:39" x14ac:dyDescent="0.25">
      <c r="A18" s="284" t="s">
        <v>460</v>
      </c>
      <c r="B18" s="36" t="s">
        <v>461</v>
      </c>
      <c r="C18" s="39" t="s">
        <v>2142</v>
      </c>
      <c r="D18" s="37" t="s">
        <v>433</v>
      </c>
      <c r="E18" s="32">
        <v>2100</v>
      </c>
      <c r="F18" s="38"/>
      <c r="G18" s="21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>
        <f t="shared" si="0"/>
        <v>2100</v>
      </c>
      <c r="T18" s="34"/>
      <c r="U18" s="34"/>
      <c r="V18" s="35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>
        <f t="shared" si="1"/>
        <v>0</v>
      </c>
      <c r="AL18" s="34">
        <f t="shared" si="2"/>
        <v>2100</v>
      </c>
      <c r="AM18" s="159" t="s">
        <v>1785</v>
      </c>
    </row>
    <row r="19" spans="1:39" x14ac:dyDescent="0.25">
      <c r="A19" s="284" t="s">
        <v>462</v>
      </c>
      <c r="B19" s="36" t="s">
        <v>463</v>
      </c>
      <c r="C19" s="39" t="s">
        <v>2143</v>
      </c>
      <c r="D19" s="37" t="s">
        <v>433</v>
      </c>
      <c r="E19" s="32">
        <v>3909.5</v>
      </c>
      <c r="F19" s="38"/>
      <c r="G19" s="21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>
        <f t="shared" si="0"/>
        <v>3909.5</v>
      </c>
      <c r="T19" s="34"/>
      <c r="U19" s="34"/>
      <c r="V19" s="35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>
        <v>1000</v>
      </c>
      <c r="AL19" s="34">
        <f t="shared" si="2"/>
        <v>2909.5</v>
      </c>
      <c r="AM19" s="159" t="s">
        <v>1785</v>
      </c>
    </row>
    <row r="20" spans="1:39" x14ac:dyDescent="0.25">
      <c r="A20" s="284" t="s">
        <v>464</v>
      </c>
      <c r="B20" s="36" t="s">
        <v>465</v>
      </c>
      <c r="C20" s="39" t="s">
        <v>2144</v>
      </c>
      <c r="D20" s="37" t="s">
        <v>466</v>
      </c>
      <c r="E20" s="32">
        <v>250</v>
      </c>
      <c r="F20" s="38"/>
      <c r="G20" s="21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>
        <f t="shared" si="0"/>
        <v>250</v>
      </c>
      <c r="T20" s="34"/>
      <c r="U20" s="34"/>
      <c r="V20" s="35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>
        <f t="shared" si="1"/>
        <v>0</v>
      </c>
      <c r="AL20" s="34">
        <f t="shared" si="2"/>
        <v>250</v>
      </c>
      <c r="AM20" s="159" t="s">
        <v>1785</v>
      </c>
    </row>
    <row r="21" spans="1:39" x14ac:dyDescent="0.25">
      <c r="A21" s="284" t="s">
        <v>467</v>
      </c>
      <c r="B21" s="36" t="s">
        <v>468</v>
      </c>
      <c r="C21" s="40" t="s">
        <v>2145</v>
      </c>
      <c r="D21" s="37" t="s">
        <v>433</v>
      </c>
      <c r="E21" s="32">
        <v>2200</v>
      </c>
      <c r="F21" s="38"/>
      <c r="G21" s="21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>
        <f t="shared" si="0"/>
        <v>2200</v>
      </c>
      <c r="T21" s="34"/>
      <c r="U21" s="34"/>
      <c r="V21" s="35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>
        <v>25</v>
      </c>
      <c r="AL21" s="34">
        <f t="shared" si="2"/>
        <v>2175</v>
      </c>
      <c r="AM21" s="159" t="s">
        <v>1785</v>
      </c>
    </row>
    <row r="22" spans="1:39" x14ac:dyDescent="0.25">
      <c r="A22" s="284" t="s">
        <v>469</v>
      </c>
      <c r="B22" s="36" t="s">
        <v>470</v>
      </c>
      <c r="C22" s="160" t="s">
        <v>2146</v>
      </c>
      <c r="D22" s="37" t="s">
        <v>433</v>
      </c>
      <c r="E22" s="32">
        <v>3240</v>
      </c>
      <c r="F22" s="38"/>
      <c r="G22" s="21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>
        <f t="shared" si="0"/>
        <v>3240</v>
      </c>
      <c r="T22" s="34"/>
      <c r="U22" s="34"/>
      <c r="V22" s="35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>
        <f t="shared" si="1"/>
        <v>0</v>
      </c>
      <c r="AL22" s="34">
        <f t="shared" si="2"/>
        <v>3240</v>
      </c>
      <c r="AM22" s="159" t="s">
        <v>1785</v>
      </c>
    </row>
    <row r="23" spans="1:39" x14ac:dyDescent="0.25">
      <c r="A23" s="286" t="s">
        <v>471</v>
      </c>
      <c r="B23" s="70" t="s">
        <v>472</v>
      </c>
      <c r="C23" s="39" t="s">
        <v>2147</v>
      </c>
      <c r="D23" s="99" t="s">
        <v>433</v>
      </c>
      <c r="E23" s="32">
        <v>800</v>
      </c>
      <c r="F23" s="38"/>
      <c r="G23" s="21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>
        <f t="shared" si="0"/>
        <v>800</v>
      </c>
      <c r="T23" s="34"/>
      <c r="U23" s="34"/>
      <c r="V23" s="35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>
        <f t="shared" si="1"/>
        <v>0</v>
      </c>
      <c r="AL23" s="34">
        <f t="shared" si="2"/>
        <v>800</v>
      </c>
      <c r="AM23" s="159" t="s">
        <v>1785</v>
      </c>
    </row>
    <row r="24" spans="1:39" x14ac:dyDescent="0.25">
      <c r="A24" s="286" t="s">
        <v>473</v>
      </c>
      <c r="B24" s="36" t="s">
        <v>474</v>
      </c>
      <c r="C24" s="160" t="s">
        <v>2148</v>
      </c>
      <c r="D24" s="99" t="s">
        <v>475</v>
      </c>
      <c r="E24" s="32">
        <v>104.31</v>
      </c>
      <c r="F24" s="38"/>
      <c r="G24" s="21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>
        <f t="shared" si="0"/>
        <v>104.31</v>
      </c>
      <c r="T24" s="34"/>
      <c r="U24" s="34"/>
      <c r="V24" s="35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>
        <f t="shared" si="1"/>
        <v>0</v>
      </c>
      <c r="AL24" s="34">
        <f t="shared" si="2"/>
        <v>104.31</v>
      </c>
      <c r="AM24" s="159" t="s">
        <v>1785</v>
      </c>
    </row>
    <row r="25" spans="1:39" x14ac:dyDescent="0.25">
      <c r="A25" s="286" t="s">
        <v>476</v>
      </c>
      <c r="B25" s="36" t="s">
        <v>477</v>
      </c>
      <c r="C25" s="39" t="s">
        <v>2149</v>
      </c>
      <c r="D25" s="99" t="s">
        <v>438</v>
      </c>
      <c r="E25" s="32">
        <v>1000</v>
      </c>
      <c r="F25" s="38"/>
      <c r="G25" s="21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>
        <f t="shared" si="0"/>
        <v>1000</v>
      </c>
      <c r="T25" s="34"/>
      <c r="U25" s="34"/>
      <c r="V25" s="35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>
        <f t="shared" si="1"/>
        <v>0</v>
      </c>
      <c r="AL25" s="34">
        <f t="shared" si="2"/>
        <v>1000</v>
      </c>
      <c r="AM25" s="159" t="s">
        <v>1785</v>
      </c>
    </row>
    <row r="26" spans="1:39" x14ac:dyDescent="0.25">
      <c r="A26" s="286" t="s">
        <v>478</v>
      </c>
      <c r="B26" s="36" t="s">
        <v>479</v>
      </c>
      <c r="C26" s="39" t="s">
        <v>2150</v>
      </c>
      <c r="D26" s="37" t="s">
        <v>466</v>
      </c>
      <c r="E26" s="32">
        <v>588</v>
      </c>
      <c r="F26" s="38"/>
      <c r="G26" s="21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>
        <f t="shared" si="0"/>
        <v>588</v>
      </c>
      <c r="T26" s="34"/>
      <c r="U26" s="34"/>
      <c r="V26" s="35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>
        <f t="shared" si="1"/>
        <v>0</v>
      </c>
      <c r="AL26" s="34">
        <f t="shared" si="2"/>
        <v>588</v>
      </c>
      <c r="AM26" s="159" t="s">
        <v>1785</v>
      </c>
    </row>
    <row r="27" spans="1:39" x14ac:dyDescent="0.25">
      <c r="A27" s="286" t="s">
        <v>480</v>
      </c>
      <c r="B27" s="41" t="s">
        <v>481</v>
      </c>
      <c r="C27" s="160" t="s">
        <v>2151</v>
      </c>
      <c r="D27" s="37" t="s">
        <v>438</v>
      </c>
      <c r="E27" s="32">
        <v>100</v>
      </c>
      <c r="F27" s="38"/>
      <c r="G27" s="21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>
        <f t="shared" si="0"/>
        <v>100</v>
      </c>
      <c r="T27" s="34"/>
      <c r="U27" s="34"/>
      <c r="V27" s="35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>
        <f t="shared" si="1"/>
        <v>0</v>
      </c>
      <c r="AL27" s="140">
        <f t="shared" si="2"/>
        <v>100</v>
      </c>
      <c r="AM27" s="159" t="s">
        <v>1785</v>
      </c>
    </row>
    <row r="28" spans="1:39" x14ac:dyDescent="0.25">
      <c r="A28" s="286" t="s">
        <v>482</v>
      </c>
      <c r="B28" s="41" t="s">
        <v>483</v>
      </c>
      <c r="C28" s="42" t="s">
        <v>2152</v>
      </c>
      <c r="D28" s="37" t="s">
        <v>438</v>
      </c>
      <c r="E28" s="32">
        <v>100</v>
      </c>
      <c r="F28" s="38"/>
      <c r="G28" s="21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>
        <f t="shared" si="0"/>
        <v>100</v>
      </c>
      <c r="T28" s="34"/>
      <c r="U28" s="34"/>
      <c r="V28" s="35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>
        <f t="shared" si="1"/>
        <v>0</v>
      </c>
      <c r="AL28" s="140">
        <f t="shared" si="2"/>
        <v>100</v>
      </c>
      <c r="AM28" s="159" t="s">
        <v>1785</v>
      </c>
    </row>
    <row r="29" spans="1:39" x14ac:dyDescent="0.25">
      <c r="A29" s="286" t="s">
        <v>484</v>
      </c>
      <c r="B29" s="41" t="s">
        <v>485</v>
      </c>
      <c r="C29" s="42" t="s">
        <v>486</v>
      </c>
      <c r="D29" s="37" t="s">
        <v>433</v>
      </c>
      <c r="E29" s="32">
        <v>974</v>
      </c>
      <c r="F29" s="38"/>
      <c r="G29" s="21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>
        <f t="shared" si="0"/>
        <v>974</v>
      </c>
      <c r="T29" s="34"/>
      <c r="U29" s="34"/>
      <c r="V29" s="35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>
        <f t="shared" si="1"/>
        <v>0</v>
      </c>
      <c r="AL29" s="34">
        <f t="shared" si="2"/>
        <v>974</v>
      </c>
      <c r="AM29" s="159" t="s">
        <v>1785</v>
      </c>
    </row>
    <row r="30" spans="1:39" x14ac:dyDescent="0.25">
      <c r="A30" s="286" t="s">
        <v>487</v>
      </c>
      <c r="B30" s="41" t="s">
        <v>488</v>
      </c>
      <c r="C30" s="160" t="s">
        <v>2153</v>
      </c>
      <c r="D30" s="37" t="s">
        <v>466</v>
      </c>
      <c r="E30" s="32">
        <v>1000</v>
      </c>
      <c r="F30" s="38"/>
      <c r="G30" s="21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>
        <f t="shared" si="0"/>
        <v>1000</v>
      </c>
      <c r="T30" s="34"/>
      <c r="U30" s="34"/>
      <c r="V30" s="35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>
        <f t="shared" si="1"/>
        <v>0</v>
      </c>
      <c r="AL30" s="34">
        <f t="shared" si="2"/>
        <v>1000</v>
      </c>
      <c r="AM30" s="159" t="s">
        <v>1785</v>
      </c>
    </row>
    <row r="31" spans="1:39" x14ac:dyDescent="0.25">
      <c r="A31" s="286" t="s">
        <v>489</v>
      </c>
      <c r="B31" s="41" t="s">
        <v>2154</v>
      </c>
      <c r="C31" s="42" t="s">
        <v>490</v>
      </c>
      <c r="D31" s="37"/>
      <c r="E31" s="32">
        <v>1</v>
      </c>
      <c r="F31" s="38"/>
      <c r="G31" s="21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>
        <f t="shared" si="0"/>
        <v>1</v>
      </c>
      <c r="T31" s="34"/>
      <c r="U31" s="34"/>
      <c r="V31" s="35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>
        <v>0</v>
      </c>
      <c r="AL31" s="139">
        <f t="shared" si="2"/>
        <v>1</v>
      </c>
      <c r="AM31" s="159" t="s">
        <v>1786</v>
      </c>
    </row>
    <row r="32" spans="1:39" x14ac:dyDescent="0.25">
      <c r="A32" s="286" t="s">
        <v>1810</v>
      </c>
      <c r="B32" s="41" t="s">
        <v>1889</v>
      </c>
      <c r="C32" s="160" t="s">
        <v>2155</v>
      </c>
      <c r="D32" s="37" t="s">
        <v>433</v>
      </c>
      <c r="E32" s="32">
        <v>640.12</v>
      </c>
      <c r="F32" s="38"/>
      <c r="G32" s="21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>
        <f t="shared" si="0"/>
        <v>640.12</v>
      </c>
      <c r="T32" s="34"/>
      <c r="U32" s="34"/>
      <c r="V32" s="35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>
        <f t="shared" ref="AK32:AK43" si="3">SUM(T32:AJ32)</f>
        <v>0</v>
      </c>
      <c r="AL32" s="34">
        <f t="shared" si="2"/>
        <v>640.12</v>
      </c>
      <c r="AM32" s="159" t="s">
        <v>1785</v>
      </c>
    </row>
    <row r="33" spans="1:39" ht="15.75" thickBot="1" x14ac:dyDescent="0.3">
      <c r="A33" s="286" t="s">
        <v>1978</v>
      </c>
      <c r="B33" s="161" t="s">
        <v>1979</v>
      </c>
      <c r="C33" s="162"/>
      <c r="D33" s="163" t="s">
        <v>438</v>
      </c>
      <c r="E33" s="164">
        <v>500</v>
      </c>
      <c r="F33" s="165"/>
      <c r="G33" s="166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>
        <f t="shared" si="0"/>
        <v>500</v>
      </c>
      <c r="T33" s="167"/>
      <c r="U33" s="167"/>
      <c r="V33" s="168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>
        <f t="shared" si="3"/>
        <v>0</v>
      </c>
      <c r="AL33" s="167">
        <f t="shared" si="2"/>
        <v>500</v>
      </c>
      <c r="AM33" s="169" t="s">
        <v>1785</v>
      </c>
    </row>
    <row r="34" spans="1:39" ht="15.75" thickBot="1" x14ac:dyDescent="0.3">
      <c r="A34" s="378" t="s">
        <v>491</v>
      </c>
      <c r="B34" s="379"/>
      <c r="C34" s="379"/>
      <c r="D34" s="379"/>
      <c r="E34" s="379"/>
      <c r="F34" s="379"/>
      <c r="G34" s="379"/>
      <c r="H34" s="379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79"/>
      <c r="T34" s="379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79"/>
      <c r="AF34" s="379"/>
      <c r="AG34" s="379"/>
      <c r="AH34" s="379"/>
      <c r="AI34" s="379"/>
      <c r="AJ34" s="379"/>
      <c r="AK34" s="379"/>
      <c r="AL34" s="379"/>
      <c r="AM34" s="380"/>
    </row>
    <row r="35" spans="1:39" x14ac:dyDescent="0.25">
      <c r="A35" s="283" t="s">
        <v>492</v>
      </c>
      <c r="B35" s="150" t="s">
        <v>493</v>
      </c>
      <c r="C35" s="151" t="s">
        <v>2156</v>
      </c>
      <c r="D35" s="152" t="s">
        <v>466</v>
      </c>
      <c r="E35" s="153">
        <v>1549.7</v>
      </c>
      <c r="F35" s="154"/>
      <c r="G35" s="155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>
        <f t="shared" si="0"/>
        <v>1549.7</v>
      </c>
      <c r="T35" s="156"/>
      <c r="U35" s="156"/>
      <c r="V35" s="157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>
        <v>467.2</v>
      </c>
      <c r="AL35" s="156">
        <f t="shared" si="2"/>
        <v>1082.5</v>
      </c>
      <c r="AM35" s="158" t="s">
        <v>1785</v>
      </c>
    </row>
    <row r="36" spans="1:39" x14ac:dyDescent="0.25">
      <c r="A36" s="284" t="s">
        <v>494</v>
      </c>
      <c r="B36" s="36" t="s">
        <v>495</v>
      </c>
      <c r="C36" s="39" t="s">
        <v>2157</v>
      </c>
      <c r="D36" s="37" t="s">
        <v>466</v>
      </c>
      <c r="E36" s="32">
        <v>400</v>
      </c>
      <c r="F36" s="38"/>
      <c r="G36" s="21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>
        <f t="shared" si="0"/>
        <v>400</v>
      </c>
      <c r="T36" s="34"/>
      <c r="U36" s="34"/>
      <c r="V36" s="35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>
        <f t="shared" si="3"/>
        <v>0</v>
      </c>
      <c r="AL36" s="34">
        <f t="shared" si="2"/>
        <v>400</v>
      </c>
      <c r="AM36" s="159" t="s">
        <v>1785</v>
      </c>
    </row>
    <row r="37" spans="1:39" x14ac:dyDescent="0.25">
      <c r="A37" s="284" t="s">
        <v>496</v>
      </c>
      <c r="B37" s="36" t="s">
        <v>497</v>
      </c>
      <c r="C37" s="39" t="s">
        <v>2158</v>
      </c>
      <c r="D37" s="37" t="s">
        <v>466</v>
      </c>
      <c r="E37" s="32">
        <v>1500</v>
      </c>
      <c r="F37" s="38"/>
      <c r="G37" s="21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>
        <f t="shared" si="0"/>
        <v>1500</v>
      </c>
      <c r="T37" s="34"/>
      <c r="U37" s="34"/>
      <c r="V37" s="35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>
        <f t="shared" si="3"/>
        <v>0</v>
      </c>
      <c r="AL37" s="34">
        <f t="shared" si="2"/>
        <v>1500</v>
      </c>
      <c r="AM37" s="159" t="s">
        <v>1785</v>
      </c>
    </row>
    <row r="38" spans="1:39" x14ac:dyDescent="0.25">
      <c r="A38" s="284" t="s">
        <v>498</v>
      </c>
      <c r="B38" s="36" t="s">
        <v>499</v>
      </c>
      <c r="C38" s="39" t="s">
        <v>2159</v>
      </c>
      <c r="D38" s="37" t="s">
        <v>433</v>
      </c>
      <c r="E38" s="32">
        <v>0</v>
      </c>
      <c r="F38" s="38"/>
      <c r="G38" s="21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>
        <f t="shared" si="0"/>
        <v>0</v>
      </c>
      <c r="T38" s="34"/>
      <c r="U38" s="34"/>
      <c r="V38" s="35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>
        <f t="shared" si="3"/>
        <v>0</v>
      </c>
      <c r="AL38" s="141">
        <f t="shared" si="2"/>
        <v>0</v>
      </c>
      <c r="AM38" s="159" t="s">
        <v>1785</v>
      </c>
    </row>
    <row r="39" spans="1:39" ht="15.75" thickBot="1" x14ac:dyDescent="0.3">
      <c r="A39" s="285" t="s">
        <v>500</v>
      </c>
      <c r="B39" s="170" t="s">
        <v>501</v>
      </c>
      <c r="C39" s="171" t="s">
        <v>502</v>
      </c>
      <c r="D39" s="163"/>
      <c r="E39" s="164">
        <v>1</v>
      </c>
      <c r="F39" s="165"/>
      <c r="G39" s="166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>
        <f t="shared" si="0"/>
        <v>1</v>
      </c>
      <c r="T39" s="167"/>
      <c r="U39" s="167"/>
      <c r="V39" s="168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>
        <f t="shared" si="3"/>
        <v>0</v>
      </c>
      <c r="AL39" s="172">
        <f t="shared" si="2"/>
        <v>1</v>
      </c>
      <c r="AM39" s="169" t="s">
        <v>1786</v>
      </c>
    </row>
    <row r="40" spans="1:39" ht="15.75" thickBot="1" x14ac:dyDescent="0.3">
      <c r="A40" s="375" t="s">
        <v>503</v>
      </c>
      <c r="B40" s="376"/>
      <c r="C40" s="376"/>
      <c r="D40" s="376"/>
      <c r="E40" s="376"/>
      <c r="F40" s="376"/>
      <c r="G40" s="376"/>
      <c r="H40" s="376"/>
      <c r="I40" s="376"/>
      <c r="J40" s="376"/>
      <c r="K40" s="376"/>
      <c r="L40" s="376"/>
      <c r="M40" s="376"/>
      <c r="N40" s="376"/>
      <c r="O40" s="376"/>
      <c r="P40" s="376"/>
      <c r="Q40" s="376"/>
      <c r="R40" s="376"/>
      <c r="S40" s="376"/>
      <c r="T40" s="376"/>
      <c r="U40" s="376"/>
      <c r="V40" s="376"/>
      <c r="W40" s="376"/>
      <c r="X40" s="376"/>
      <c r="Y40" s="376"/>
      <c r="Z40" s="376"/>
      <c r="AA40" s="376"/>
      <c r="AB40" s="376"/>
      <c r="AC40" s="376"/>
      <c r="AD40" s="376"/>
      <c r="AE40" s="376"/>
      <c r="AF40" s="376"/>
      <c r="AG40" s="376"/>
      <c r="AH40" s="376"/>
      <c r="AI40" s="376"/>
      <c r="AJ40" s="376"/>
      <c r="AK40" s="376"/>
      <c r="AL40" s="376"/>
      <c r="AM40" s="377"/>
    </row>
    <row r="41" spans="1:39" x14ac:dyDescent="0.25">
      <c r="A41" s="283" t="s">
        <v>504</v>
      </c>
      <c r="B41" s="150" t="s">
        <v>505</v>
      </c>
      <c r="C41" s="151" t="s">
        <v>2160</v>
      </c>
      <c r="D41" s="152" t="s">
        <v>433</v>
      </c>
      <c r="E41" s="153">
        <v>3118.7640000000006</v>
      </c>
      <c r="F41" s="154"/>
      <c r="G41" s="155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>
        <f t="shared" si="0"/>
        <v>3118.7640000000006</v>
      </c>
      <c r="T41" s="156"/>
      <c r="U41" s="156"/>
      <c r="V41" s="173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>
        <f t="shared" si="3"/>
        <v>0</v>
      </c>
      <c r="AL41" s="156">
        <f t="shared" si="2"/>
        <v>3118.7640000000006</v>
      </c>
      <c r="AM41" s="158" t="s">
        <v>1785</v>
      </c>
    </row>
    <row r="42" spans="1:39" x14ac:dyDescent="0.25">
      <c r="A42" s="284" t="s">
        <v>506</v>
      </c>
      <c r="B42" s="36" t="s">
        <v>507</v>
      </c>
      <c r="C42" s="39" t="s">
        <v>2161</v>
      </c>
      <c r="D42" s="37" t="s">
        <v>433</v>
      </c>
      <c r="E42" s="32">
        <v>1</v>
      </c>
      <c r="F42" s="38"/>
      <c r="G42" s="21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>
        <f t="shared" si="0"/>
        <v>1</v>
      </c>
      <c r="T42" s="34"/>
      <c r="U42" s="34"/>
      <c r="V42" s="35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>
        <f t="shared" si="3"/>
        <v>0</v>
      </c>
      <c r="AL42" s="34">
        <f t="shared" si="2"/>
        <v>1</v>
      </c>
      <c r="AM42" s="159" t="s">
        <v>1787</v>
      </c>
    </row>
    <row r="43" spans="1:39" ht="27.75" thickBot="1" x14ac:dyDescent="0.3">
      <c r="A43" s="285" t="s">
        <v>508</v>
      </c>
      <c r="B43" s="170" t="s">
        <v>2162</v>
      </c>
      <c r="C43" s="171" t="s">
        <v>2160</v>
      </c>
      <c r="D43" s="163" t="s">
        <v>433</v>
      </c>
      <c r="E43" s="164">
        <v>0.1</v>
      </c>
      <c r="F43" s="165"/>
      <c r="G43" s="166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>
        <f t="shared" si="0"/>
        <v>0.1</v>
      </c>
      <c r="T43" s="167"/>
      <c r="U43" s="167"/>
      <c r="V43" s="168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>
        <f t="shared" si="3"/>
        <v>0</v>
      </c>
      <c r="AL43" s="172">
        <f t="shared" si="2"/>
        <v>0.1</v>
      </c>
      <c r="AM43" s="169" t="s">
        <v>1786</v>
      </c>
    </row>
    <row r="44" spans="1:39" ht="15.75" thickBot="1" x14ac:dyDescent="0.3">
      <c r="A44" s="378" t="s">
        <v>509</v>
      </c>
      <c r="B44" s="379"/>
      <c r="C44" s="379"/>
      <c r="D44" s="379"/>
      <c r="E44" s="379"/>
      <c r="F44" s="379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9"/>
      <c r="R44" s="379"/>
      <c r="S44" s="379"/>
      <c r="T44" s="379"/>
      <c r="U44" s="379"/>
      <c r="V44" s="379"/>
      <c r="W44" s="379"/>
      <c r="X44" s="379"/>
      <c r="Y44" s="379"/>
      <c r="Z44" s="379"/>
      <c r="AA44" s="379"/>
      <c r="AB44" s="379"/>
      <c r="AC44" s="379"/>
      <c r="AD44" s="379"/>
      <c r="AE44" s="379"/>
      <c r="AF44" s="379"/>
      <c r="AG44" s="379"/>
      <c r="AH44" s="379"/>
      <c r="AI44" s="379"/>
      <c r="AJ44" s="379"/>
      <c r="AK44" s="379"/>
      <c r="AL44" s="379"/>
      <c r="AM44" s="380"/>
    </row>
    <row r="45" spans="1:39" x14ac:dyDescent="0.25">
      <c r="A45" s="283" t="s">
        <v>510</v>
      </c>
      <c r="B45" s="150" t="s">
        <v>511</v>
      </c>
      <c r="C45" s="151" t="s">
        <v>2163</v>
      </c>
      <c r="D45" s="152" t="s">
        <v>433</v>
      </c>
      <c r="E45" s="153">
        <v>21777.5</v>
      </c>
      <c r="F45" s="154"/>
      <c r="G45" s="155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>
        <f t="shared" ref="S45:S108" si="4">SUM(E45:R45)</f>
        <v>21777.5</v>
      </c>
      <c r="T45" s="156"/>
      <c r="U45" s="156"/>
      <c r="V45" s="157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>
        <v>500</v>
      </c>
      <c r="AL45" s="156">
        <f t="shared" ref="AL45:AL108" si="5">S45-AK45</f>
        <v>21277.5</v>
      </c>
      <c r="AM45" s="158" t="s">
        <v>1785</v>
      </c>
    </row>
    <row r="46" spans="1:39" x14ac:dyDescent="0.25">
      <c r="A46" s="284" t="s">
        <v>512</v>
      </c>
      <c r="B46" s="36" t="s">
        <v>513</v>
      </c>
      <c r="C46" s="39" t="s">
        <v>2164</v>
      </c>
      <c r="D46" s="37" t="s">
        <v>433</v>
      </c>
      <c r="E46" s="32">
        <v>1484</v>
      </c>
      <c r="F46" s="38"/>
      <c r="G46" s="21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>
        <f t="shared" si="4"/>
        <v>1484</v>
      </c>
      <c r="T46" s="34"/>
      <c r="U46" s="34"/>
      <c r="V46" s="35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>
        <f t="shared" ref="AK46:AK82" si="6">SUM(T46:AJ46)</f>
        <v>0</v>
      </c>
      <c r="AL46" s="34">
        <f t="shared" si="5"/>
        <v>1484</v>
      </c>
      <c r="AM46" s="159" t="s">
        <v>1785</v>
      </c>
    </row>
    <row r="47" spans="1:39" x14ac:dyDescent="0.25">
      <c r="A47" s="284" t="s">
        <v>514</v>
      </c>
      <c r="B47" s="36" t="s">
        <v>515</v>
      </c>
      <c r="C47" s="39" t="s">
        <v>2165</v>
      </c>
      <c r="D47" s="37" t="s">
        <v>433</v>
      </c>
      <c r="E47" s="32">
        <v>19147.75</v>
      </c>
      <c r="F47" s="38"/>
      <c r="G47" s="21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>
        <f t="shared" si="4"/>
        <v>19147.75</v>
      </c>
      <c r="T47" s="34"/>
      <c r="U47" s="34"/>
      <c r="V47" s="43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>
        <f t="shared" si="6"/>
        <v>0</v>
      </c>
      <c r="AL47" s="34">
        <f t="shared" si="5"/>
        <v>19147.75</v>
      </c>
      <c r="AM47" s="159" t="s">
        <v>1785</v>
      </c>
    </row>
    <row r="48" spans="1:39" x14ac:dyDescent="0.25">
      <c r="A48" s="284" t="s">
        <v>516</v>
      </c>
      <c r="B48" s="36" t="s">
        <v>517</v>
      </c>
      <c r="C48" s="39" t="s">
        <v>2166</v>
      </c>
      <c r="D48" s="37" t="s">
        <v>433</v>
      </c>
      <c r="E48" s="32">
        <v>298</v>
      </c>
      <c r="F48" s="38"/>
      <c r="G48" s="21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>
        <f t="shared" si="4"/>
        <v>298</v>
      </c>
      <c r="T48" s="34"/>
      <c r="U48" s="34"/>
      <c r="V48" s="35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>
        <f t="shared" si="6"/>
        <v>0</v>
      </c>
      <c r="AL48" s="34">
        <f t="shared" si="5"/>
        <v>298</v>
      </c>
      <c r="AM48" s="159" t="s">
        <v>1785</v>
      </c>
    </row>
    <row r="49" spans="1:39" x14ac:dyDescent="0.25">
      <c r="A49" s="284" t="s">
        <v>518</v>
      </c>
      <c r="B49" s="36" t="s">
        <v>519</v>
      </c>
      <c r="C49" s="39" t="s">
        <v>2167</v>
      </c>
      <c r="D49" s="37" t="s">
        <v>433</v>
      </c>
      <c r="E49" s="32">
        <v>7500</v>
      </c>
      <c r="F49" s="38"/>
      <c r="G49" s="21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>
        <f t="shared" si="4"/>
        <v>7500</v>
      </c>
      <c r="T49" s="34"/>
      <c r="U49" s="34"/>
      <c r="V49" s="35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>
        <f t="shared" si="6"/>
        <v>0</v>
      </c>
      <c r="AL49" s="34">
        <f t="shared" si="5"/>
        <v>7500</v>
      </c>
      <c r="AM49" s="159" t="s">
        <v>1785</v>
      </c>
    </row>
    <row r="50" spans="1:39" x14ac:dyDescent="0.25">
      <c r="A50" s="284" t="s">
        <v>520</v>
      </c>
      <c r="B50" s="36" t="s">
        <v>521</v>
      </c>
      <c r="C50" s="39" t="s">
        <v>2168</v>
      </c>
      <c r="D50" s="37" t="s">
        <v>433</v>
      </c>
      <c r="E50" s="32">
        <v>3307</v>
      </c>
      <c r="F50" s="38"/>
      <c r="G50" s="21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>
        <f t="shared" si="4"/>
        <v>3307</v>
      </c>
      <c r="T50" s="34"/>
      <c r="U50" s="34"/>
      <c r="V50" s="35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>
        <f t="shared" si="6"/>
        <v>0</v>
      </c>
      <c r="AL50" s="34">
        <f t="shared" si="5"/>
        <v>3307</v>
      </c>
      <c r="AM50" s="159" t="s">
        <v>1785</v>
      </c>
    </row>
    <row r="51" spans="1:39" x14ac:dyDescent="0.25">
      <c r="A51" s="284" t="s">
        <v>522</v>
      </c>
      <c r="B51" s="36" t="s">
        <v>523</v>
      </c>
      <c r="C51" s="39" t="s">
        <v>2169</v>
      </c>
      <c r="D51" s="37" t="s">
        <v>433</v>
      </c>
      <c r="E51" s="32">
        <v>2300</v>
      </c>
      <c r="F51" s="38"/>
      <c r="G51" s="21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>
        <f t="shared" si="4"/>
        <v>2300</v>
      </c>
      <c r="T51" s="34"/>
      <c r="U51" s="34"/>
      <c r="V51" s="35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>
        <f t="shared" si="6"/>
        <v>0</v>
      </c>
      <c r="AL51" s="34">
        <f t="shared" si="5"/>
        <v>2300</v>
      </c>
      <c r="AM51" s="159" t="s">
        <v>1785</v>
      </c>
    </row>
    <row r="52" spans="1:39" x14ac:dyDescent="0.25">
      <c r="A52" s="284" t="s">
        <v>524</v>
      </c>
      <c r="B52" s="36" t="s">
        <v>525</v>
      </c>
      <c r="C52" s="39" t="s">
        <v>526</v>
      </c>
      <c r="D52" s="37" t="s">
        <v>433</v>
      </c>
      <c r="E52" s="32">
        <v>200</v>
      </c>
      <c r="F52" s="38"/>
      <c r="G52" s="21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>
        <f t="shared" si="4"/>
        <v>200</v>
      </c>
      <c r="T52" s="34"/>
      <c r="U52" s="34"/>
      <c r="V52" s="35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>
        <f t="shared" si="6"/>
        <v>0</v>
      </c>
      <c r="AL52" s="34">
        <f t="shared" si="5"/>
        <v>200</v>
      </c>
      <c r="AM52" s="159" t="s">
        <v>1785</v>
      </c>
    </row>
    <row r="53" spans="1:39" x14ac:dyDescent="0.25">
      <c r="A53" s="284" t="s">
        <v>527</v>
      </c>
      <c r="B53" s="36" t="s">
        <v>528</v>
      </c>
      <c r="C53" s="39" t="s">
        <v>2170</v>
      </c>
      <c r="D53" s="37" t="s">
        <v>433</v>
      </c>
      <c r="E53" s="32">
        <v>250</v>
      </c>
      <c r="F53" s="38"/>
      <c r="G53" s="21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>
        <f t="shared" si="4"/>
        <v>250</v>
      </c>
      <c r="T53" s="34"/>
      <c r="U53" s="34"/>
      <c r="V53" s="35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>
        <f t="shared" si="6"/>
        <v>0</v>
      </c>
      <c r="AL53" s="34">
        <f t="shared" si="5"/>
        <v>250</v>
      </c>
      <c r="AM53" s="159" t="s">
        <v>1785</v>
      </c>
    </row>
    <row r="54" spans="1:39" x14ac:dyDescent="0.25">
      <c r="A54" s="284" t="s">
        <v>529</v>
      </c>
      <c r="B54" s="36" t="s">
        <v>530</v>
      </c>
      <c r="C54" s="39" t="s">
        <v>526</v>
      </c>
      <c r="D54" s="37" t="s">
        <v>433</v>
      </c>
      <c r="E54" s="32">
        <v>0</v>
      </c>
      <c r="F54" s="38"/>
      <c r="G54" s="21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>
        <f t="shared" si="4"/>
        <v>0</v>
      </c>
      <c r="T54" s="34"/>
      <c r="U54" s="34"/>
      <c r="V54" s="35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>
        <f t="shared" si="6"/>
        <v>0</v>
      </c>
      <c r="AL54" s="141">
        <f t="shared" si="5"/>
        <v>0</v>
      </c>
      <c r="AM54" s="159" t="s">
        <v>1786</v>
      </c>
    </row>
    <row r="55" spans="1:39" x14ac:dyDescent="0.25">
      <c r="A55" s="284" t="s">
        <v>531</v>
      </c>
      <c r="B55" s="36" t="s">
        <v>532</v>
      </c>
      <c r="C55" s="39" t="s">
        <v>533</v>
      </c>
      <c r="D55" s="37" t="s">
        <v>433</v>
      </c>
      <c r="E55" s="32">
        <v>1000</v>
      </c>
      <c r="F55" s="38"/>
      <c r="G55" s="21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>
        <f t="shared" si="4"/>
        <v>1000</v>
      </c>
      <c r="T55" s="34"/>
      <c r="U55" s="34"/>
      <c r="V55" s="35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>
        <f t="shared" si="6"/>
        <v>0</v>
      </c>
      <c r="AL55" s="34">
        <f t="shared" si="5"/>
        <v>1000</v>
      </c>
      <c r="AM55" s="159" t="s">
        <v>1785</v>
      </c>
    </row>
    <row r="56" spans="1:39" x14ac:dyDescent="0.25">
      <c r="A56" s="284" t="s">
        <v>534</v>
      </c>
      <c r="B56" s="36" t="s">
        <v>535</v>
      </c>
      <c r="C56" s="39" t="s">
        <v>2171</v>
      </c>
      <c r="D56" s="37" t="s">
        <v>438</v>
      </c>
      <c r="E56" s="32">
        <v>361.65</v>
      </c>
      <c r="F56" s="38"/>
      <c r="G56" s="21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>
        <f t="shared" si="4"/>
        <v>361.65</v>
      </c>
      <c r="T56" s="34"/>
      <c r="U56" s="34"/>
      <c r="V56" s="35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>
        <v>361.67</v>
      </c>
      <c r="AL56" s="141">
        <v>0</v>
      </c>
      <c r="AM56" s="159" t="s">
        <v>1785</v>
      </c>
    </row>
    <row r="57" spans="1:39" x14ac:dyDescent="0.25">
      <c r="A57" s="284" t="s">
        <v>536</v>
      </c>
      <c r="B57" s="36" t="s">
        <v>537</v>
      </c>
      <c r="C57" s="39" t="s">
        <v>2172</v>
      </c>
      <c r="D57" s="37" t="s">
        <v>438</v>
      </c>
      <c r="E57" s="32">
        <v>2000</v>
      </c>
      <c r="F57" s="38"/>
      <c r="G57" s="21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>
        <f t="shared" si="4"/>
        <v>2000</v>
      </c>
      <c r="T57" s="34"/>
      <c r="U57" s="34"/>
      <c r="V57" s="35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>
        <v>1023</v>
      </c>
      <c r="AL57" s="34">
        <f t="shared" si="5"/>
        <v>977</v>
      </c>
      <c r="AM57" s="159" t="s">
        <v>1785</v>
      </c>
    </row>
    <row r="58" spans="1:39" x14ac:dyDescent="0.25">
      <c r="A58" s="284" t="s">
        <v>538</v>
      </c>
      <c r="B58" s="36" t="s">
        <v>539</v>
      </c>
      <c r="C58" s="42" t="s">
        <v>2173</v>
      </c>
      <c r="D58" s="37" t="s">
        <v>433</v>
      </c>
      <c r="E58" s="32">
        <v>9864.2999999999993</v>
      </c>
      <c r="F58" s="38"/>
      <c r="G58" s="21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>
        <f t="shared" si="4"/>
        <v>9864.2999999999993</v>
      </c>
      <c r="T58" s="34"/>
      <c r="U58" s="34"/>
      <c r="V58" s="35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>
        <f t="shared" si="6"/>
        <v>0</v>
      </c>
      <c r="AL58" s="34">
        <f t="shared" si="5"/>
        <v>9864.2999999999993</v>
      </c>
      <c r="AM58" s="159" t="s">
        <v>1785</v>
      </c>
    </row>
    <row r="59" spans="1:39" ht="15.75" thickBot="1" x14ac:dyDescent="0.3">
      <c r="A59" s="285" t="s">
        <v>540</v>
      </c>
      <c r="B59" s="170" t="s">
        <v>541</v>
      </c>
      <c r="C59" s="174" t="s">
        <v>2174</v>
      </c>
      <c r="D59" s="163" t="s">
        <v>542</v>
      </c>
      <c r="E59" s="164">
        <v>400</v>
      </c>
      <c r="F59" s="165"/>
      <c r="G59" s="166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>
        <f t="shared" si="4"/>
        <v>400</v>
      </c>
      <c r="T59" s="167"/>
      <c r="U59" s="167"/>
      <c r="V59" s="168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>
        <f t="shared" si="6"/>
        <v>0</v>
      </c>
      <c r="AL59" s="167">
        <f t="shared" si="5"/>
        <v>400</v>
      </c>
      <c r="AM59" s="169" t="s">
        <v>1785</v>
      </c>
    </row>
    <row r="60" spans="1:39" ht="15.75" thickBot="1" x14ac:dyDescent="0.3">
      <c r="A60" s="378" t="s">
        <v>543</v>
      </c>
      <c r="B60" s="379"/>
      <c r="C60" s="379"/>
      <c r="D60" s="379"/>
      <c r="E60" s="379"/>
      <c r="F60" s="379"/>
      <c r="G60" s="379"/>
      <c r="H60" s="379"/>
      <c r="I60" s="379"/>
      <c r="J60" s="379"/>
      <c r="K60" s="379"/>
      <c r="L60" s="379"/>
      <c r="M60" s="379"/>
      <c r="N60" s="379"/>
      <c r="O60" s="379"/>
      <c r="P60" s="379"/>
      <c r="Q60" s="379"/>
      <c r="R60" s="379"/>
      <c r="S60" s="379"/>
      <c r="T60" s="379"/>
      <c r="U60" s="379"/>
      <c r="V60" s="379"/>
      <c r="W60" s="379"/>
      <c r="X60" s="379"/>
      <c r="Y60" s="379"/>
      <c r="Z60" s="379"/>
      <c r="AA60" s="379"/>
      <c r="AB60" s="379"/>
      <c r="AC60" s="379"/>
      <c r="AD60" s="379"/>
      <c r="AE60" s="379"/>
      <c r="AF60" s="379"/>
      <c r="AG60" s="379"/>
      <c r="AH60" s="379"/>
      <c r="AI60" s="379"/>
      <c r="AJ60" s="379"/>
      <c r="AK60" s="379"/>
      <c r="AL60" s="379"/>
      <c r="AM60" s="380"/>
    </row>
    <row r="61" spans="1:39" ht="15.75" thickBot="1" x14ac:dyDescent="0.3">
      <c r="A61" s="287" t="s">
        <v>544</v>
      </c>
      <c r="B61" s="175" t="s">
        <v>545</v>
      </c>
      <c r="C61" s="176" t="s">
        <v>546</v>
      </c>
      <c r="D61" s="177" t="s">
        <v>433</v>
      </c>
      <c r="E61" s="178">
        <v>4970</v>
      </c>
      <c r="F61" s="179"/>
      <c r="G61" s="180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>
        <f t="shared" si="4"/>
        <v>4970</v>
      </c>
      <c r="T61" s="181"/>
      <c r="U61" s="181"/>
      <c r="V61" s="182"/>
      <c r="W61" s="181"/>
      <c r="X61" s="181"/>
      <c r="Y61" s="181"/>
      <c r="Z61" s="181"/>
      <c r="AA61" s="181"/>
      <c r="AB61" s="181"/>
      <c r="AC61" s="181"/>
      <c r="AD61" s="181"/>
      <c r="AE61" s="181"/>
      <c r="AF61" s="181"/>
      <c r="AG61" s="181"/>
      <c r="AH61" s="181"/>
      <c r="AI61" s="181"/>
      <c r="AJ61" s="181"/>
      <c r="AK61" s="181">
        <f t="shared" si="6"/>
        <v>0</v>
      </c>
      <c r="AL61" s="181">
        <f t="shared" si="5"/>
        <v>4970</v>
      </c>
      <c r="AM61" s="183" t="s">
        <v>1785</v>
      </c>
    </row>
    <row r="62" spans="1:39" ht="15.75" thickBot="1" x14ac:dyDescent="0.3">
      <c r="A62" s="378" t="s">
        <v>547</v>
      </c>
      <c r="B62" s="379"/>
      <c r="C62" s="379"/>
      <c r="D62" s="379"/>
      <c r="E62" s="379"/>
      <c r="F62" s="379"/>
      <c r="G62" s="379"/>
      <c r="H62" s="379"/>
      <c r="I62" s="379"/>
      <c r="J62" s="379"/>
      <c r="K62" s="379"/>
      <c r="L62" s="379"/>
      <c r="M62" s="379"/>
      <c r="N62" s="379"/>
      <c r="O62" s="379"/>
      <c r="P62" s="379"/>
      <c r="Q62" s="379"/>
      <c r="R62" s="379"/>
      <c r="S62" s="379"/>
      <c r="T62" s="379"/>
      <c r="U62" s="379"/>
      <c r="V62" s="379"/>
      <c r="W62" s="379"/>
      <c r="X62" s="379"/>
      <c r="Y62" s="379"/>
      <c r="Z62" s="379"/>
      <c r="AA62" s="379"/>
      <c r="AB62" s="379"/>
      <c r="AC62" s="379"/>
      <c r="AD62" s="379"/>
      <c r="AE62" s="379"/>
      <c r="AF62" s="379"/>
      <c r="AG62" s="379"/>
      <c r="AH62" s="379"/>
      <c r="AI62" s="379"/>
      <c r="AJ62" s="379"/>
      <c r="AK62" s="379"/>
      <c r="AL62" s="379"/>
      <c r="AM62" s="380"/>
    </row>
    <row r="63" spans="1:39" x14ac:dyDescent="0.25">
      <c r="A63" s="283" t="s">
        <v>548</v>
      </c>
      <c r="B63" s="150" t="s">
        <v>549</v>
      </c>
      <c r="C63" s="151" t="s">
        <v>2175</v>
      </c>
      <c r="D63" s="152" t="s">
        <v>466</v>
      </c>
      <c r="E63" s="153">
        <v>607.99950000000001</v>
      </c>
      <c r="F63" s="154"/>
      <c r="G63" s="155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>
        <f t="shared" si="4"/>
        <v>607.99950000000001</v>
      </c>
      <c r="T63" s="156"/>
      <c r="U63" s="156"/>
      <c r="V63" s="184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>
        <f t="shared" si="6"/>
        <v>0</v>
      </c>
      <c r="AL63" s="156">
        <f t="shared" si="5"/>
        <v>607.99950000000001</v>
      </c>
      <c r="AM63" s="158" t="s">
        <v>1785</v>
      </c>
    </row>
    <row r="64" spans="1:39" x14ac:dyDescent="0.25">
      <c r="A64" s="284" t="s">
        <v>550</v>
      </c>
      <c r="B64" s="36" t="s">
        <v>551</v>
      </c>
      <c r="C64" s="39" t="s">
        <v>2176</v>
      </c>
      <c r="D64" s="37" t="s">
        <v>438</v>
      </c>
      <c r="E64" s="32">
        <v>350</v>
      </c>
      <c r="F64" s="38"/>
      <c r="G64" s="21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>
        <f t="shared" si="4"/>
        <v>350</v>
      </c>
      <c r="T64" s="34"/>
      <c r="U64" s="34"/>
      <c r="V64" s="35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>
        <f t="shared" si="6"/>
        <v>0</v>
      </c>
      <c r="AL64" s="34">
        <f t="shared" si="5"/>
        <v>350</v>
      </c>
      <c r="AM64" s="159" t="s">
        <v>1785</v>
      </c>
    </row>
    <row r="65" spans="1:39" x14ac:dyDescent="0.25">
      <c r="A65" s="284" t="s">
        <v>552</v>
      </c>
      <c r="B65" s="36" t="s">
        <v>553</v>
      </c>
      <c r="C65" s="39" t="s">
        <v>2177</v>
      </c>
      <c r="D65" s="37" t="s">
        <v>433</v>
      </c>
      <c r="E65" s="32">
        <v>1100</v>
      </c>
      <c r="F65" s="38"/>
      <c r="G65" s="21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>
        <f t="shared" si="4"/>
        <v>1100</v>
      </c>
      <c r="T65" s="34"/>
      <c r="U65" s="34"/>
      <c r="V65" s="35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>
        <f t="shared" si="6"/>
        <v>0</v>
      </c>
      <c r="AL65" s="34">
        <f t="shared" si="5"/>
        <v>1100</v>
      </c>
      <c r="AM65" s="159" t="s">
        <v>1785</v>
      </c>
    </row>
    <row r="66" spans="1:39" ht="15.75" thickBot="1" x14ac:dyDescent="0.3">
      <c r="A66" s="285" t="s">
        <v>554</v>
      </c>
      <c r="B66" s="170" t="s">
        <v>2178</v>
      </c>
      <c r="C66" s="171" t="s">
        <v>2179</v>
      </c>
      <c r="D66" s="163" t="s">
        <v>433</v>
      </c>
      <c r="E66" s="164">
        <v>1</v>
      </c>
      <c r="F66" s="165"/>
      <c r="G66" s="166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>
        <f t="shared" si="4"/>
        <v>1</v>
      </c>
      <c r="T66" s="167"/>
      <c r="U66" s="167"/>
      <c r="V66" s="168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>
        <f t="shared" si="6"/>
        <v>0</v>
      </c>
      <c r="AL66" s="172">
        <f t="shared" si="5"/>
        <v>1</v>
      </c>
      <c r="AM66" s="169" t="s">
        <v>1786</v>
      </c>
    </row>
    <row r="67" spans="1:39" ht="15.75" thickBot="1" x14ac:dyDescent="0.3">
      <c r="A67" s="378" t="s">
        <v>555</v>
      </c>
      <c r="B67" s="379"/>
      <c r="C67" s="379"/>
      <c r="D67" s="379"/>
      <c r="E67" s="379"/>
      <c r="F67" s="379"/>
      <c r="G67" s="379"/>
      <c r="H67" s="379"/>
      <c r="I67" s="379"/>
      <c r="J67" s="379"/>
      <c r="K67" s="379"/>
      <c r="L67" s="379"/>
      <c r="M67" s="379"/>
      <c r="N67" s="379"/>
      <c r="O67" s="379"/>
      <c r="P67" s="379"/>
      <c r="Q67" s="379"/>
      <c r="R67" s="379"/>
      <c r="S67" s="379"/>
      <c r="T67" s="379"/>
      <c r="U67" s="379"/>
      <c r="V67" s="379"/>
      <c r="W67" s="379"/>
      <c r="X67" s="379"/>
      <c r="Y67" s="379"/>
      <c r="Z67" s="379"/>
      <c r="AA67" s="379"/>
      <c r="AB67" s="379"/>
      <c r="AC67" s="379"/>
      <c r="AD67" s="379"/>
      <c r="AE67" s="379"/>
      <c r="AF67" s="379"/>
      <c r="AG67" s="379"/>
      <c r="AH67" s="379"/>
      <c r="AI67" s="379"/>
      <c r="AJ67" s="379"/>
      <c r="AK67" s="379"/>
      <c r="AL67" s="379"/>
      <c r="AM67" s="380"/>
    </row>
    <row r="68" spans="1:39" x14ac:dyDescent="0.25">
      <c r="A68" s="283" t="s">
        <v>556</v>
      </c>
      <c r="B68" s="150" t="s">
        <v>557</v>
      </c>
      <c r="C68" s="151" t="s">
        <v>2180</v>
      </c>
      <c r="D68" s="152" t="s">
        <v>433</v>
      </c>
      <c r="E68" s="153">
        <v>1700</v>
      </c>
      <c r="F68" s="154"/>
      <c r="G68" s="155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>
        <f t="shared" si="4"/>
        <v>1700</v>
      </c>
      <c r="T68" s="156"/>
      <c r="U68" s="156"/>
      <c r="V68" s="157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>
        <f t="shared" si="6"/>
        <v>0</v>
      </c>
      <c r="AL68" s="156">
        <f t="shared" si="5"/>
        <v>1700</v>
      </c>
      <c r="AM68" s="158" t="s">
        <v>1785</v>
      </c>
    </row>
    <row r="69" spans="1:39" x14ac:dyDescent="0.25">
      <c r="A69" s="284" t="s">
        <v>558</v>
      </c>
      <c r="B69" s="36" t="s">
        <v>559</v>
      </c>
      <c r="C69" s="39" t="s">
        <v>560</v>
      </c>
      <c r="D69" s="37" t="s">
        <v>433</v>
      </c>
      <c r="E69" s="32">
        <v>1000</v>
      </c>
      <c r="F69" s="38"/>
      <c r="G69" s="21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>
        <f t="shared" si="4"/>
        <v>1000</v>
      </c>
      <c r="T69" s="34"/>
      <c r="U69" s="34"/>
      <c r="V69" s="35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>
        <f t="shared" si="6"/>
        <v>0</v>
      </c>
      <c r="AL69" s="34">
        <f t="shared" si="5"/>
        <v>1000</v>
      </c>
      <c r="AM69" s="159" t="s">
        <v>1785</v>
      </c>
    </row>
    <row r="70" spans="1:39" x14ac:dyDescent="0.25">
      <c r="A70" s="284" t="s">
        <v>561</v>
      </c>
      <c r="B70" s="36" t="s">
        <v>562</v>
      </c>
      <c r="C70" s="39" t="s">
        <v>2181</v>
      </c>
      <c r="D70" s="37" t="s">
        <v>433</v>
      </c>
      <c r="E70" s="32">
        <v>10883.199000000001</v>
      </c>
      <c r="F70" s="38"/>
      <c r="G70" s="21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>
        <f t="shared" si="4"/>
        <v>10883.199000000001</v>
      </c>
      <c r="T70" s="34"/>
      <c r="U70" s="34"/>
      <c r="V70" s="35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>
        <v>260</v>
      </c>
      <c r="AL70" s="34">
        <f t="shared" si="5"/>
        <v>10623.199000000001</v>
      </c>
      <c r="AM70" s="159" t="s">
        <v>1785</v>
      </c>
    </row>
    <row r="71" spans="1:39" x14ac:dyDescent="0.25">
      <c r="A71" s="284" t="s">
        <v>563</v>
      </c>
      <c r="B71" s="36" t="s">
        <v>564</v>
      </c>
      <c r="C71" s="39" t="s">
        <v>2182</v>
      </c>
      <c r="D71" s="37" t="s">
        <v>433</v>
      </c>
      <c r="E71" s="32">
        <v>2500</v>
      </c>
      <c r="F71" s="38"/>
      <c r="G71" s="21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>
        <f t="shared" si="4"/>
        <v>2500</v>
      </c>
      <c r="T71" s="34"/>
      <c r="U71" s="34"/>
      <c r="V71" s="35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>
        <f t="shared" si="6"/>
        <v>0</v>
      </c>
      <c r="AL71" s="34">
        <f t="shared" si="5"/>
        <v>2500</v>
      </c>
      <c r="AM71" s="159" t="s">
        <v>1785</v>
      </c>
    </row>
    <row r="72" spans="1:39" x14ac:dyDescent="0.25">
      <c r="A72" s="284" t="s">
        <v>565</v>
      </c>
      <c r="B72" s="36" t="s">
        <v>566</v>
      </c>
      <c r="C72" s="39" t="s">
        <v>567</v>
      </c>
      <c r="D72" s="37" t="s">
        <v>433</v>
      </c>
      <c r="E72" s="32">
        <v>339.65</v>
      </c>
      <c r="F72" s="38"/>
      <c r="G72" s="21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>
        <f t="shared" si="4"/>
        <v>339.65</v>
      </c>
      <c r="T72" s="34"/>
      <c r="U72" s="34"/>
      <c r="V72" s="35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>
        <f t="shared" si="6"/>
        <v>0</v>
      </c>
      <c r="AL72" s="34">
        <f t="shared" si="5"/>
        <v>339.65</v>
      </c>
      <c r="AM72" s="159" t="s">
        <v>1785</v>
      </c>
    </row>
    <row r="73" spans="1:39" x14ac:dyDescent="0.25">
      <c r="A73" s="284" t="s">
        <v>568</v>
      </c>
      <c r="B73" s="36" t="s">
        <v>569</v>
      </c>
      <c r="C73" s="39" t="s">
        <v>2183</v>
      </c>
      <c r="D73" s="37" t="s">
        <v>433</v>
      </c>
      <c r="E73" s="32">
        <v>450</v>
      </c>
      <c r="F73" s="38"/>
      <c r="G73" s="21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>
        <f t="shared" si="4"/>
        <v>450</v>
      </c>
      <c r="T73" s="34"/>
      <c r="U73" s="34"/>
      <c r="V73" s="35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>
        <f t="shared" si="6"/>
        <v>0</v>
      </c>
      <c r="AL73" s="34">
        <f t="shared" si="5"/>
        <v>450</v>
      </c>
      <c r="AM73" s="159" t="s">
        <v>1785</v>
      </c>
    </row>
    <row r="74" spans="1:39" x14ac:dyDescent="0.25">
      <c r="A74" s="284" t="s">
        <v>570</v>
      </c>
      <c r="B74" s="36" t="s">
        <v>571</v>
      </c>
      <c r="C74" s="39" t="s">
        <v>572</v>
      </c>
      <c r="D74" s="37" t="s">
        <v>433</v>
      </c>
      <c r="E74" s="32">
        <v>100</v>
      </c>
      <c r="F74" s="38"/>
      <c r="G74" s="21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>
        <f t="shared" si="4"/>
        <v>100</v>
      </c>
      <c r="T74" s="34"/>
      <c r="U74" s="34"/>
      <c r="V74" s="35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>
        <f t="shared" si="6"/>
        <v>0</v>
      </c>
      <c r="AL74" s="140">
        <f t="shared" si="5"/>
        <v>100</v>
      </c>
      <c r="AM74" s="159" t="s">
        <v>1785</v>
      </c>
    </row>
    <row r="75" spans="1:39" x14ac:dyDescent="0.25">
      <c r="A75" s="284" t="s">
        <v>573</v>
      </c>
      <c r="B75" s="36" t="s">
        <v>2184</v>
      </c>
      <c r="C75" s="39" t="s">
        <v>2182</v>
      </c>
      <c r="D75" s="37" t="s">
        <v>433</v>
      </c>
      <c r="E75" s="32">
        <v>0</v>
      </c>
      <c r="F75" s="38"/>
      <c r="G75" s="21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>
        <f t="shared" si="4"/>
        <v>0</v>
      </c>
      <c r="T75" s="34"/>
      <c r="U75" s="34"/>
      <c r="V75" s="35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>
        <f t="shared" si="6"/>
        <v>0</v>
      </c>
      <c r="AL75" s="141">
        <f t="shared" si="5"/>
        <v>0</v>
      </c>
      <c r="AM75" s="159" t="s">
        <v>1786</v>
      </c>
    </row>
    <row r="76" spans="1:39" ht="15.75" thickBot="1" x14ac:dyDescent="0.3">
      <c r="A76" s="285" t="s">
        <v>574</v>
      </c>
      <c r="B76" s="170" t="s">
        <v>575</v>
      </c>
      <c r="C76" s="171" t="s">
        <v>2185</v>
      </c>
      <c r="D76" s="163" t="s">
        <v>466</v>
      </c>
      <c r="E76" s="164">
        <v>500</v>
      </c>
      <c r="F76" s="165"/>
      <c r="G76" s="166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>
        <f t="shared" si="4"/>
        <v>500</v>
      </c>
      <c r="T76" s="167"/>
      <c r="U76" s="167"/>
      <c r="V76" s="168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>
        <f t="shared" si="6"/>
        <v>0</v>
      </c>
      <c r="AL76" s="167">
        <f t="shared" si="5"/>
        <v>500</v>
      </c>
      <c r="AM76" s="169" t="s">
        <v>1785</v>
      </c>
    </row>
    <row r="77" spans="1:39" ht="15.75" thickBot="1" x14ac:dyDescent="0.3">
      <c r="A77" s="378" t="s">
        <v>576</v>
      </c>
      <c r="B77" s="379"/>
      <c r="C77" s="379"/>
      <c r="D77" s="379"/>
      <c r="E77" s="379"/>
      <c r="F77" s="379"/>
      <c r="G77" s="379"/>
      <c r="H77" s="379"/>
      <c r="I77" s="379"/>
      <c r="J77" s="379"/>
      <c r="K77" s="379"/>
      <c r="L77" s="379"/>
      <c r="M77" s="379"/>
      <c r="N77" s="379"/>
      <c r="O77" s="379"/>
      <c r="P77" s="379"/>
      <c r="Q77" s="379"/>
      <c r="R77" s="379"/>
      <c r="S77" s="379"/>
      <c r="T77" s="379"/>
      <c r="U77" s="379"/>
      <c r="V77" s="379"/>
      <c r="W77" s="379"/>
      <c r="X77" s="379"/>
      <c r="Y77" s="379"/>
      <c r="Z77" s="379"/>
      <c r="AA77" s="379"/>
      <c r="AB77" s="379"/>
      <c r="AC77" s="379"/>
      <c r="AD77" s="379"/>
      <c r="AE77" s="379"/>
      <c r="AF77" s="379"/>
      <c r="AG77" s="379"/>
      <c r="AH77" s="379"/>
      <c r="AI77" s="379"/>
      <c r="AJ77" s="379"/>
      <c r="AK77" s="379"/>
      <c r="AL77" s="379"/>
      <c r="AM77" s="380"/>
    </row>
    <row r="78" spans="1:39" ht="15.75" thickBot="1" x14ac:dyDescent="0.3">
      <c r="A78" s="287" t="s">
        <v>577</v>
      </c>
      <c r="B78" s="175" t="s">
        <v>578</v>
      </c>
      <c r="C78" s="180" t="s">
        <v>2186</v>
      </c>
      <c r="D78" s="177" t="s">
        <v>579</v>
      </c>
      <c r="E78" s="178">
        <v>0</v>
      </c>
      <c r="F78" s="179"/>
      <c r="G78" s="180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>
        <f t="shared" si="4"/>
        <v>0</v>
      </c>
      <c r="T78" s="181"/>
      <c r="U78" s="181"/>
      <c r="V78" s="182"/>
      <c r="W78" s="181"/>
      <c r="X78" s="181"/>
      <c r="Y78" s="181"/>
      <c r="Z78" s="181"/>
      <c r="AA78" s="181"/>
      <c r="AB78" s="181"/>
      <c r="AC78" s="181"/>
      <c r="AD78" s="181"/>
      <c r="AE78" s="181"/>
      <c r="AF78" s="181"/>
      <c r="AG78" s="181"/>
      <c r="AH78" s="181"/>
      <c r="AI78" s="181"/>
      <c r="AJ78" s="181"/>
      <c r="AK78" s="181">
        <f t="shared" si="6"/>
        <v>0</v>
      </c>
      <c r="AL78" s="225">
        <f t="shared" si="5"/>
        <v>0</v>
      </c>
      <c r="AM78" s="183" t="s">
        <v>1785</v>
      </c>
    </row>
    <row r="79" spans="1:39" ht="15.75" thickBot="1" x14ac:dyDescent="0.3">
      <c r="A79" s="378" t="s">
        <v>580</v>
      </c>
      <c r="B79" s="379"/>
      <c r="C79" s="379"/>
      <c r="D79" s="379"/>
      <c r="E79" s="379"/>
      <c r="F79" s="379"/>
      <c r="G79" s="379"/>
      <c r="H79" s="379"/>
      <c r="I79" s="379"/>
      <c r="J79" s="379"/>
      <c r="K79" s="379"/>
      <c r="L79" s="379"/>
      <c r="M79" s="379"/>
      <c r="N79" s="379"/>
      <c r="O79" s="379"/>
      <c r="P79" s="379"/>
      <c r="Q79" s="379"/>
      <c r="R79" s="379"/>
      <c r="S79" s="379"/>
      <c r="T79" s="379"/>
      <c r="U79" s="379"/>
      <c r="V79" s="379"/>
      <c r="W79" s="379"/>
      <c r="X79" s="379"/>
      <c r="Y79" s="379"/>
      <c r="Z79" s="379"/>
      <c r="AA79" s="379"/>
      <c r="AB79" s="379"/>
      <c r="AC79" s="379"/>
      <c r="AD79" s="379"/>
      <c r="AE79" s="379"/>
      <c r="AF79" s="379"/>
      <c r="AG79" s="379"/>
      <c r="AH79" s="379"/>
      <c r="AI79" s="379"/>
      <c r="AJ79" s="379"/>
      <c r="AK79" s="379"/>
      <c r="AL79" s="379"/>
      <c r="AM79" s="380"/>
    </row>
    <row r="80" spans="1:39" x14ac:dyDescent="0.25">
      <c r="A80" s="283" t="s">
        <v>581</v>
      </c>
      <c r="B80" s="150" t="s">
        <v>582</v>
      </c>
      <c r="C80" s="155" t="s">
        <v>2187</v>
      </c>
      <c r="D80" s="152" t="s">
        <v>579</v>
      </c>
      <c r="E80" s="153">
        <v>3.1000000000000005</v>
      </c>
      <c r="F80" s="154"/>
      <c r="G80" s="155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>
        <f t="shared" si="4"/>
        <v>3.1000000000000005</v>
      </c>
      <c r="T80" s="156"/>
      <c r="U80" s="156"/>
      <c r="V80" s="157"/>
      <c r="W80" s="156"/>
      <c r="X80" s="156"/>
      <c r="Y80" s="156"/>
      <c r="Z80" s="156"/>
      <c r="AA80" s="156"/>
      <c r="AB80" s="156"/>
      <c r="AC80" s="156"/>
      <c r="AD80" s="156"/>
      <c r="AE80" s="156"/>
      <c r="AF80" s="156"/>
      <c r="AG80" s="156"/>
      <c r="AH80" s="156"/>
      <c r="AI80" s="156"/>
      <c r="AJ80" s="156"/>
      <c r="AK80" s="156">
        <v>1</v>
      </c>
      <c r="AL80" s="156">
        <f t="shared" si="5"/>
        <v>2.1000000000000005</v>
      </c>
      <c r="AM80" s="158" t="s">
        <v>1787</v>
      </c>
    </row>
    <row r="81" spans="1:39" ht="15.75" x14ac:dyDescent="0.25">
      <c r="A81" s="284" t="s">
        <v>583</v>
      </c>
      <c r="B81" s="36" t="s">
        <v>2188</v>
      </c>
      <c r="C81" s="21" t="s">
        <v>2189</v>
      </c>
      <c r="D81" s="37" t="s">
        <v>579</v>
      </c>
      <c r="E81" s="32">
        <v>0</v>
      </c>
      <c r="F81" s="38"/>
      <c r="G81" s="21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>
        <f t="shared" si="4"/>
        <v>0</v>
      </c>
      <c r="T81" s="34"/>
      <c r="U81" s="34"/>
      <c r="V81" s="35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>
        <f t="shared" si="6"/>
        <v>0</v>
      </c>
      <c r="AL81" s="141">
        <f t="shared" si="5"/>
        <v>0</v>
      </c>
      <c r="AM81" s="159" t="s">
        <v>1786</v>
      </c>
    </row>
    <row r="82" spans="1:39" x14ac:dyDescent="0.25">
      <c r="A82" s="284" t="s">
        <v>584</v>
      </c>
      <c r="B82" s="36" t="s">
        <v>585</v>
      </c>
      <c r="C82" s="21" t="s">
        <v>586</v>
      </c>
      <c r="D82" s="37"/>
      <c r="E82" s="32">
        <v>0</v>
      </c>
      <c r="F82" s="38"/>
      <c r="G82" s="21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>
        <f t="shared" si="4"/>
        <v>0</v>
      </c>
      <c r="T82" s="34"/>
      <c r="U82" s="34"/>
      <c r="V82" s="35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>
        <f t="shared" si="6"/>
        <v>0</v>
      </c>
      <c r="AL82" s="141">
        <f t="shared" si="5"/>
        <v>0</v>
      </c>
      <c r="AM82" s="159"/>
    </row>
    <row r="83" spans="1:39" ht="15.75" thickBot="1" x14ac:dyDescent="0.3">
      <c r="A83" s="285" t="s">
        <v>587</v>
      </c>
      <c r="B83" s="170" t="s">
        <v>588</v>
      </c>
      <c r="C83" s="166" t="s">
        <v>589</v>
      </c>
      <c r="D83" s="163" t="s">
        <v>590</v>
      </c>
      <c r="E83" s="164">
        <v>1</v>
      </c>
      <c r="F83" s="165"/>
      <c r="G83" s="166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>
        <f t="shared" si="4"/>
        <v>1</v>
      </c>
      <c r="T83" s="167"/>
      <c r="U83" s="167"/>
      <c r="V83" s="168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>
        <v>0</v>
      </c>
      <c r="AL83" s="167">
        <f t="shared" si="5"/>
        <v>1</v>
      </c>
      <c r="AM83" s="169" t="s">
        <v>1787</v>
      </c>
    </row>
    <row r="84" spans="1:39" ht="15.75" thickBot="1" x14ac:dyDescent="0.3">
      <c r="A84" s="375" t="s">
        <v>591</v>
      </c>
      <c r="B84" s="376"/>
      <c r="C84" s="376"/>
      <c r="D84" s="376"/>
      <c r="E84" s="376"/>
      <c r="F84" s="376"/>
      <c r="G84" s="376"/>
      <c r="H84" s="376"/>
      <c r="I84" s="376"/>
      <c r="J84" s="376"/>
      <c r="K84" s="376"/>
      <c r="L84" s="376"/>
      <c r="M84" s="376"/>
      <c r="N84" s="376"/>
      <c r="O84" s="376"/>
      <c r="P84" s="376"/>
      <c r="Q84" s="376"/>
      <c r="R84" s="376"/>
      <c r="S84" s="376"/>
      <c r="T84" s="376"/>
      <c r="U84" s="376"/>
      <c r="V84" s="376"/>
      <c r="W84" s="376"/>
      <c r="X84" s="376"/>
      <c r="Y84" s="376"/>
      <c r="Z84" s="376"/>
      <c r="AA84" s="376"/>
      <c r="AB84" s="376"/>
      <c r="AC84" s="376"/>
      <c r="AD84" s="376"/>
      <c r="AE84" s="376"/>
      <c r="AF84" s="376"/>
      <c r="AG84" s="376"/>
      <c r="AH84" s="376"/>
      <c r="AI84" s="376"/>
      <c r="AJ84" s="376"/>
      <c r="AK84" s="376"/>
      <c r="AL84" s="376"/>
      <c r="AM84" s="377"/>
    </row>
    <row r="85" spans="1:39" x14ac:dyDescent="0.25">
      <c r="A85" s="283" t="s">
        <v>592</v>
      </c>
      <c r="B85" s="150" t="s">
        <v>593</v>
      </c>
      <c r="C85" s="151" t="s">
        <v>2190</v>
      </c>
      <c r="D85" s="152" t="s">
        <v>433</v>
      </c>
      <c r="E85" s="153">
        <v>3797.23</v>
      </c>
      <c r="F85" s="154"/>
      <c r="G85" s="155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>
        <f t="shared" si="4"/>
        <v>3797.23</v>
      </c>
      <c r="T85" s="156"/>
      <c r="U85" s="156"/>
      <c r="V85" s="157"/>
      <c r="W85" s="156"/>
      <c r="X85" s="156"/>
      <c r="Y85" s="156"/>
      <c r="Z85" s="156"/>
      <c r="AA85" s="156"/>
      <c r="AB85" s="156"/>
      <c r="AC85" s="156"/>
      <c r="AD85" s="156"/>
      <c r="AE85" s="156"/>
      <c r="AF85" s="156"/>
      <c r="AG85" s="156"/>
      <c r="AH85" s="156"/>
      <c r="AI85" s="156"/>
      <c r="AJ85" s="156"/>
      <c r="AK85" s="156">
        <v>800</v>
      </c>
      <c r="AL85" s="156">
        <f t="shared" si="5"/>
        <v>2997.23</v>
      </c>
      <c r="AM85" s="158" t="s">
        <v>1785</v>
      </c>
    </row>
    <row r="86" spans="1:39" x14ac:dyDescent="0.25">
      <c r="A86" s="284" t="s">
        <v>594</v>
      </c>
      <c r="B86" s="36" t="s">
        <v>595</v>
      </c>
      <c r="C86" s="39" t="s">
        <v>2191</v>
      </c>
      <c r="D86" s="37" t="s">
        <v>433</v>
      </c>
      <c r="E86" s="32">
        <v>10124.975</v>
      </c>
      <c r="F86" s="38"/>
      <c r="G86" s="21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>
        <f t="shared" si="4"/>
        <v>10124.975</v>
      </c>
      <c r="T86" s="34"/>
      <c r="U86" s="34"/>
      <c r="V86" s="35">
        <f>500</f>
        <v>500</v>
      </c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>
        <f t="shared" ref="AK86:AK130" si="7">SUM(T86:AJ86)</f>
        <v>500</v>
      </c>
      <c r="AL86" s="34">
        <f t="shared" si="5"/>
        <v>9624.9750000000004</v>
      </c>
      <c r="AM86" s="159" t="s">
        <v>1785</v>
      </c>
    </row>
    <row r="87" spans="1:39" x14ac:dyDescent="0.25">
      <c r="A87" s="284" t="s">
        <v>596</v>
      </c>
      <c r="B87" s="36" t="s">
        <v>597</v>
      </c>
      <c r="C87" s="39" t="s">
        <v>2192</v>
      </c>
      <c r="D87" s="37" t="s">
        <v>433</v>
      </c>
      <c r="E87" s="32">
        <v>6492.3</v>
      </c>
      <c r="F87" s="38"/>
      <c r="G87" s="21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>
        <f t="shared" si="4"/>
        <v>6492.3</v>
      </c>
      <c r="T87" s="34"/>
      <c r="U87" s="34"/>
      <c r="V87" s="35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>
        <f t="shared" si="7"/>
        <v>0</v>
      </c>
      <c r="AL87" s="34">
        <f t="shared" si="5"/>
        <v>6492.3</v>
      </c>
      <c r="AM87" s="159" t="s">
        <v>1785</v>
      </c>
    </row>
    <row r="88" spans="1:39" x14ac:dyDescent="0.25">
      <c r="A88" s="284" t="s">
        <v>598</v>
      </c>
      <c r="B88" s="36" t="s">
        <v>599</v>
      </c>
      <c r="C88" s="39" t="s">
        <v>600</v>
      </c>
      <c r="D88" s="37" t="s">
        <v>433</v>
      </c>
      <c r="E88" s="32">
        <v>0</v>
      </c>
      <c r="F88" s="38"/>
      <c r="G88" s="21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>
        <f t="shared" si="4"/>
        <v>0</v>
      </c>
      <c r="T88" s="34"/>
      <c r="U88" s="34"/>
      <c r="V88" s="35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>
        <f t="shared" si="7"/>
        <v>0</v>
      </c>
      <c r="AL88" s="141">
        <f t="shared" si="5"/>
        <v>0</v>
      </c>
      <c r="AM88" s="159" t="s">
        <v>1786</v>
      </c>
    </row>
    <row r="89" spans="1:39" x14ac:dyDescent="0.25">
      <c r="A89" s="284" t="s">
        <v>601</v>
      </c>
      <c r="B89" s="36" t="s">
        <v>602</v>
      </c>
      <c r="C89" s="39" t="s">
        <v>2193</v>
      </c>
      <c r="D89" s="37" t="s">
        <v>433</v>
      </c>
      <c r="E89" s="32">
        <v>600</v>
      </c>
      <c r="F89" s="38"/>
      <c r="G89" s="21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>
        <f t="shared" si="4"/>
        <v>600</v>
      </c>
      <c r="T89" s="34"/>
      <c r="U89" s="34"/>
      <c r="V89" s="35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>
        <f t="shared" si="7"/>
        <v>0</v>
      </c>
      <c r="AL89" s="34">
        <f t="shared" si="5"/>
        <v>600</v>
      </c>
      <c r="AM89" s="159" t="s">
        <v>1785</v>
      </c>
    </row>
    <row r="90" spans="1:39" x14ac:dyDescent="0.25">
      <c r="A90" s="284" t="s">
        <v>603</v>
      </c>
      <c r="B90" s="36" t="s">
        <v>604</v>
      </c>
      <c r="C90" s="39" t="s">
        <v>600</v>
      </c>
      <c r="D90" s="37" t="s">
        <v>475</v>
      </c>
      <c r="E90" s="32">
        <v>1322</v>
      </c>
      <c r="F90" s="38"/>
      <c r="G90" s="21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>
        <f t="shared" si="4"/>
        <v>1322</v>
      </c>
      <c r="T90" s="34"/>
      <c r="U90" s="34"/>
      <c r="V90" s="35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>
        <f t="shared" si="7"/>
        <v>0</v>
      </c>
      <c r="AL90" s="34">
        <f t="shared" si="5"/>
        <v>1322</v>
      </c>
      <c r="AM90" s="159" t="s">
        <v>1785</v>
      </c>
    </row>
    <row r="91" spans="1:39" x14ac:dyDescent="0.25">
      <c r="A91" s="284" t="s">
        <v>605</v>
      </c>
      <c r="B91" s="36" t="s">
        <v>606</v>
      </c>
      <c r="C91" s="39" t="s">
        <v>2194</v>
      </c>
      <c r="D91" s="37" t="s">
        <v>433</v>
      </c>
      <c r="E91" s="32">
        <v>0.05</v>
      </c>
      <c r="F91" s="38"/>
      <c r="G91" s="21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>
        <f t="shared" si="4"/>
        <v>0.05</v>
      </c>
      <c r="T91" s="34"/>
      <c r="U91" s="34"/>
      <c r="V91" s="35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>
        <f t="shared" si="7"/>
        <v>0</v>
      </c>
      <c r="AL91" s="139">
        <f t="shared" si="5"/>
        <v>0.05</v>
      </c>
      <c r="AM91" s="159" t="s">
        <v>1785</v>
      </c>
    </row>
    <row r="92" spans="1:39" x14ac:dyDescent="0.25">
      <c r="A92" s="284" t="s">
        <v>607</v>
      </c>
      <c r="B92" s="36" t="s">
        <v>608</v>
      </c>
      <c r="C92" s="39" t="s">
        <v>2195</v>
      </c>
      <c r="D92" s="37" t="s">
        <v>433</v>
      </c>
      <c r="E92" s="32">
        <v>3397</v>
      </c>
      <c r="F92" s="38"/>
      <c r="G92" s="21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>
        <f t="shared" si="4"/>
        <v>3397</v>
      </c>
      <c r="T92" s="34"/>
      <c r="U92" s="34"/>
      <c r="V92" s="35">
        <f>500</f>
        <v>500</v>
      </c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>
        <f t="shared" si="7"/>
        <v>500</v>
      </c>
      <c r="AL92" s="34">
        <f t="shared" si="5"/>
        <v>2897</v>
      </c>
      <c r="AM92" s="159" t="s">
        <v>1785</v>
      </c>
    </row>
    <row r="93" spans="1:39" ht="15.75" thickBot="1" x14ac:dyDescent="0.3">
      <c r="A93" s="285" t="s">
        <v>609</v>
      </c>
      <c r="B93" s="170" t="s">
        <v>610</v>
      </c>
      <c r="C93" s="171" t="s">
        <v>2196</v>
      </c>
      <c r="D93" s="163" t="s">
        <v>433</v>
      </c>
      <c r="E93" s="164">
        <v>1000</v>
      </c>
      <c r="F93" s="165"/>
      <c r="G93" s="166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>
        <f t="shared" si="4"/>
        <v>1000</v>
      </c>
      <c r="T93" s="167"/>
      <c r="U93" s="167"/>
      <c r="V93" s="168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>
        <f t="shared" si="7"/>
        <v>0</v>
      </c>
      <c r="AL93" s="167">
        <f t="shared" si="5"/>
        <v>1000</v>
      </c>
      <c r="AM93" s="169" t="s">
        <v>1785</v>
      </c>
    </row>
    <row r="94" spans="1:39" ht="15.75" thickBot="1" x14ac:dyDescent="0.3">
      <c r="A94" s="378" t="s">
        <v>611</v>
      </c>
      <c r="B94" s="379"/>
      <c r="C94" s="379"/>
      <c r="D94" s="379"/>
      <c r="E94" s="379"/>
      <c r="F94" s="379"/>
      <c r="G94" s="379"/>
      <c r="H94" s="379"/>
      <c r="I94" s="379"/>
      <c r="J94" s="379"/>
      <c r="K94" s="379"/>
      <c r="L94" s="379"/>
      <c r="M94" s="379"/>
      <c r="N94" s="379"/>
      <c r="O94" s="379"/>
      <c r="P94" s="379"/>
      <c r="Q94" s="379"/>
      <c r="R94" s="379"/>
      <c r="S94" s="379"/>
      <c r="T94" s="379"/>
      <c r="U94" s="379"/>
      <c r="V94" s="379"/>
      <c r="W94" s="379"/>
      <c r="X94" s="379"/>
      <c r="Y94" s="379"/>
      <c r="Z94" s="379"/>
      <c r="AA94" s="379"/>
      <c r="AB94" s="379"/>
      <c r="AC94" s="379"/>
      <c r="AD94" s="379"/>
      <c r="AE94" s="379"/>
      <c r="AF94" s="379"/>
      <c r="AG94" s="379"/>
      <c r="AH94" s="379"/>
      <c r="AI94" s="379"/>
      <c r="AJ94" s="379"/>
      <c r="AK94" s="379"/>
      <c r="AL94" s="379"/>
      <c r="AM94" s="380"/>
    </row>
    <row r="95" spans="1:39" x14ac:dyDescent="0.25">
      <c r="A95" s="283" t="s">
        <v>612</v>
      </c>
      <c r="B95" s="150" t="s">
        <v>613</v>
      </c>
      <c r="C95" s="151" t="s">
        <v>614</v>
      </c>
      <c r="D95" s="152" t="s">
        <v>433</v>
      </c>
      <c r="E95" s="153">
        <v>334</v>
      </c>
      <c r="F95" s="154"/>
      <c r="G95" s="155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>
        <f t="shared" si="4"/>
        <v>334</v>
      </c>
      <c r="T95" s="156"/>
      <c r="U95" s="156"/>
      <c r="V95" s="157"/>
      <c r="W95" s="156"/>
      <c r="X95" s="156"/>
      <c r="Y95" s="156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56"/>
      <c r="AK95" s="156">
        <f t="shared" si="7"/>
        <v>0</v>
      </c>
      <c r="AL95" s="156">
        <f t="shared" si="5"/>
        <v>334</v>
      </c>
      <c r="AM95" s="158" t="s">
        <v>1785</v>
      </c>
    </row>
    <row r="96" spans="1:39" x14ac:dyDescent="0.25">
      <c r="A96" s="284" t="s">
        <v>615</v>
      </c>
      <c r="B96" s="36" t="s">
        <v>616</v>
      </c>
      <c r="C96" s="39" t="s">
        <v>2197</v>
      </c>
      <c r="D96" s="37" t="s">
        <v>433</v>
      </c>
      <c r="E96" s="32">
        <v>1000</v>
      </c>
      <c r="F96" s="38"/>
      <c r="G96" s="21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>
        <f t="shared" si="4"/>
        <v>1000</v>
      </c>
      <c r="T96" s="34"/>
      <c r="U96" s="34"/>
      <c r="V96" s="35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>
        <f t="shared" si="7"/>
        <v>0</v>
      </c>
      <c r="AL96" s="34">
        <f t="shared" si="5"/>
        <v>1000</v>
      </c>
      <c r="AM96" s="159" t="s">
        <v>1785</v>
      </c>
    </row>
    <row r="97" spans="1:39" x14ac:dyDescent="0.25">
      <c r="A97" s="284" t="s">
        <v>617</v>
      </c>
      <c r="B97" s="36" t="s">
        <v>618</v>
      </c>
      <c r="C97" s="160" t="s">
        <v>2198</v>
      </c>
      <c r="D97" s="37" t="s">
        <v>433</v>
      </c>
      <c r="E97" s="32">
        <v>200</v>
      </c>
      <c r="F97" s="38"/>
      <c r="G97" s="21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>
        <f t="shared" si="4"/>
        <v>200</v>
      </c>
      <c r="T97" s="34"/>
      <c r="U97" s="34"/>
      <c r="V97" s="35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>
        <f t="shared" si="7"/>
        <v>0</v>
      </c>
      <c r="AL97" s="34">
        <f t="shared" si="5"/>
        <v>200</v>
      </c>
      <c r="AM97" s="159" t="s">
        <v>1785</v>
      </c>
    </row>
    <row r="98" spans="1:39" ht="15.75" thickBot="1" x14ac:dyDescent="0.3">
      <c r="A98" s="285" t="s">
        <v>619</v>
      </c>
      <c r="B98" s="170" t="s">
        <v>620</v>
      </c>
      <c r="C98" s="166" t="s">
        <v>621</v>
      </c>
      <c r="D98" s="163" t="s">
        <v>475</v>
      </c>
      <c r="E98" s="164">
        <v>50</v>
      </c>
      <c r="F98" s="165"/>
      <c r="G98" s="166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>
        <f t="shared" si="4"/>
        <v>50</v>
      </c>
      <c r="T98" s="167"/>
      <c r="U98" s="167"/>
      <c r="V98" s="168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>
        <f t="shared" si="7"/>
        <v>0</v>
      </c>
      <c r="AL98" s="172">
        <f t="shared" si="5"/>
        <v>50</v>
      </c>
      <c r="AM98" s="169" t="s">
        <v>1785</v>
      </c>
    </row>
    <row r="99" spans="1:39" ht="15.75" thickBot="1" x14ac:dyDescent="0.3">
      <c r="A99" s="378" t="s">
        <v>622</v>
      </c>
      <c r="B99" s="379"/>
      <c r="C99" s="379"/>
      <c r="D99" s="379"/>
      <c r="E99" s="379"/>
      <c r="F99" s="379"/>
      <c r="G99" s="379"/>
      <c r="H99" s="379"/>
      <c r="I99" s="379"/>
      <c r="J99" s="379"/>
      <c r="K99" s="379"/>
      <c r="L99" s="379"/>
      <c r="M99" s="379"/>
      <c r="N99" s="379"/>
      <c r="O99" s="379"/>
      <c r="P99" s="379"/>
      <c r="Q99" s="379"/>
      <c r="R99" s="379"/>
      <c r="S99" s="379"/>
      <c r="T99" s="379"/>
      <c r="U99" s="379"/>
      <c r="V99" s="379"/>
      <c r="W99" s="379"/>
      <c r="X99" s="379"/>
      <c r="Y99" s="379"/>
      <c r="Z99" s="379"/>
      <c r="AA99" s="379"/>
      <c r="AB99" s="379"/>
      <c r="AC99" s="379"/>
      <c r="AD99" s="379"/>
      <c r="AE99" s="379"/>
      <c r="AF99" s="379"/>
      <c r="AG99" s="379"/>
      <c r="AH99" s="379"/>
      <c r="AI99" s="379"/>
      <c r="AJ99" s="379"/>
      <c r="AK99" s="379"/>
      <c r="AL99" s="379"/>
      <c r="AM99" s="380"/>
    </row>
    <row r="100" spans="1:39" x14ac:dyDescent="0.25">
      <c r="A100" s="283" t="s">
        <v>623</v>
      </c>
      <c r="B100" s="150" t="s">
        <v>624</v>
      </c>
      <c r="C100" s="151" t="s">
        <v>2199</v>
      </c>
      <c r="D100" s="152" t="s">
        <v>433</v>
      </c>
      <c r="E100" s="153">
        <v>8690.11</v>
      </c>
      <c r="F100" s="154"/>
      <c r="G100" s="155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>
        <f t="shared" si="4"/>
        <v>8690.11</v>
      </c>
      <c r="T100" s="156"/>
      <c r="U100" s="156"/>
      <c r="V100" s="157"/>
      <c r="W100" s="156"/>
      <c r="X100" s="156"/>
      <c r="Y100" s="156"/>
      <c r="Z100" s="156"/>
      <c r="AA100" s="156"/>
      <c r="AB100" s="156"/>
      <c r="AC100" s="156"/>
      <c r="AD100" s="156"/>
      <c r="AE100" s="156"/>
      <c r="AF100" s="156"/>
      <c r="AG100" s="156"/>
      <c r="AH100" s="156"/>
      <c r="AI100" s="156"/>
      <c r="AJ100" s="156"/>
      <c r="AK100" s="156">
        <f t="shared" si="7"/>
        <v>0</v>
      </c>
      <c r="AL100" s="156">
        <f t="shared" si="5"/>
        <v>8690.11</v>
      </c>
      <c r="AM100" s="158" t="s">
        <v>1785</v>
      </c>
    </row>
    <row r="101" spans="1:39" x14ac:dyDescent="0.25">
      <c r="A101" s="284" t="s">
        <v>625</v>
      </c>
      <c r="B101" s="36" t="s">
        <v>626</v>
      </c>
      <c r="C101" s="39" t="s">
        <v>627</v>
      </c>
      <c r="D101" s="37" t="s">
        <v>433</v>
      </c>
      <c r="E101" s="32">
        <v>3769.8919999999998</v>
      </c>
      <c r="F101" s="38"/>
      <c r="G101" s="21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>
        <f t="shared" si="4"/>
        <v>3769.8919999999998</v>
      </c>
      <c r="T101" s="34"/>
      <c r="U101" s="34"/>
      <c r="V101" s="35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>
        <v>55</v>
      </c>
      <c r="AL101" s="34">
        <f t="shared" si="5"/>
        <v>3714.8919999999998</v>
      </c>
      <c r="AM101" s="159" t="s">
        <v>1785</v>
      </c>
    </row>
    <row r="102" spans="1:39" x14ac:dyDescent="0.25">
      <c r="A102" s="284" t="s">
        <v>628</v>
      </c>
      <c r="B102" s="36" t="s">
        <v>629</v>
      </c>
      <c r="C102" s="39" t="s">
        <v>630</v>
      </c>
      <c r="D102" s="37" t="s">
        <v>475</v>
      </c>
      <c r="E102" s="32">
        <v>1</v>
      </c>
      <c r="F102" s="38"/>
      <c r="G102" s="21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>
        <f t="shared" si="4"/>
        <v>1</v>
      </c>
      <c r="T102" s="34"/>
      <c r="U102" s="34"/>
      <c r="V102" s="35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>
        <v>1</v>
      </c>
      <c r="AL102" s="141">
        <f t="shared" si="5"/>
        <v>0</v>
      </c>
      <c r="AM102" s="159" t="s">
        <v>1788</v>
      </c>
    </row>
    <row r="103" spans="1:39" x14ac:dyDescent="0.25">
      <c r="A103" s="284" t="s">
        <v>631</v>
      </c>
      <c r="B103" s="36" t="s">
        <v>632</v>
      </c>
      <c r="C103" s="39" t="s">
        <v>633</v>
      </c>
      <c r="D103" s="37" t="s">
        <v>433</v>
      </c>
      <c r="E103" s="32">
        <v>2290</v>
      </c>
      <c r="F103" s="38"/>
      <c r="G103" s="21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>
        <f t="shared" si="4"/>
        <v>2290</v>
      </c>
      <c r="T103" s="34"/>
      <c r="U103" s="34"/>
      <c r="V103" s="35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>
        <f t="shared" si="7"/>
        <v>0</v>
      </c>
      <c r="AL103" s="34">
        <f t="shared" si="5"/>
        <v>2290</v>
      </c>
      <c r="AM103" s="159" t="s">
        <v>1785</v>
      </c>
    </row>
    <row r="104" spans="1:39" x14ac:dyDescent="0.25">
      <c r="A104" s="284" t="s">
        <v>634</v>
      </c>
      <c r="B104" s="36" t="s">
        <v>635</v>
      </c>
      <c r="C104" s="39" t="s">
        <v>2200</v>
      </c>
      <c r="D104" s="37" t="s">
        <v>438</v>
      </c>
      <c r="E104" s="32">
        <v>1400</v>
      </c>
      <c r="F104" s="38"/>
      <c r="G104" s="21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>
        <f t="shared" si="4"/>
        <v>1400</v>
      </c>
      <c r="T104" s="34"/>
      <c r="U104" s="34"/>
      <c r="V104" s="35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>
        <f t="shared" si="7"/>
        <v>0</v>
      </c>
      <c r="AL104" s="34">
        <f t="shared" si="5"/>
        <v>1400</v>
      </c>
      <c r="AM104" s="159" t="s">
        <v>1785</v>
      </c>
    </row>
    <row r="105" spans="1:39" x14ac:dyDescent="0.25">
      <c r="A105" s="284" t="s">
        <v>636</v>
      </c>
      <c r="B105" s="36" t="s">
        <v>637</v>
      </c>
      <c r="C105" s="39" t="s">
        <v>630</v>
      </c>
      <c r="D105" s="37" t="s">
        <v>433</v>
      </c>
      <c r="E105" s="32">
        <v>0</v>
      </c>
      <c r="F105" s="38"/>
      <c r="G105" s="21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>
        <f t="shared" si="4"/>
        <v>0</v>
      </c>
      <c r="T105" s="34"/>
      <c r="U105" s="34"/>
      <c r="V105" s="35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>
        <f t="shared" si="7"/>
        <v>0</v>
      </c>
      <c r="AL105" s="141">
        <f t="shared" si="5"/>
        <v>0</v>
      </c>
      <c r="AM105" s="159" t="s">
        <v>1786</v>
      </c>
    </row>
    <row r="106" spans="1:39" ht="15.75" thickBot="1" x14ac:dyDescent="0.3">
      <c r="A106" s="285" t="s">
        <v>638</v>
      </c>
      <c r="B106" s="170" t="s">
        <v>639</v>
      </c>
      <c r="C106" s="171" t="s">
        <v>630</v>
      </c>
      <c r="D106" s="163" t="s">
        <v>475</v>
      </c>
      <c r="E106" s="164">
        <v>1000</v>
      </c>
      <c r="F106" s="165"/>
      <c r="G106" s="166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>
        <f t="shared" si="4"/>
        <v>1000</v>
      </c>
      <c r="T106" s="167"/>
      <c r="U106" s="167"/>
      <c r="V106" s="168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>
        <f t="shared" si="7"/>
        <v>0</v>
      </c>
      <c r="AL106" s="167">
        <f t="shared" si="5"/>
        <v>1000</v>
      </c>
      <c r="AM106" s="169" t="s">
        <v>1785</v>
      </c>
    </row>
    <row r="107" spans="1:39" ht="15.75" thickBot="1" x14ac:dyDescent="0.3">
      <c r="A107" s="378" t="s">
        <v>640</v>
      </c>
      <c r="B107" s="379"/>
      <c r="C107" s="379"/>
      <c r="D107" s="379"/>
      <c r="E107" s="379"/>
      <c r="F107" s="379"/>
      <c r="G107" s="379"/>
      <c r="H107" s="379"/>
      <c r="I107" s="379"/>
      <c r="J107" s="379"/>
      <c r="K107" s="379"/>
      <c r="L107" s="379"/>
      <c r="M107" s="379"/>
      <c r="N107" s="379"/>
      <c r="O107" s="379"/>
      <c r="P107" s="379"/>
      <c r="Q107" s="379"/>
      <c r="R107" s="379"/>
      <c r="S107" s="379"/>
      <c r="T107" s="379"/>
      <c r="U107" s="379"/>
      <c r="V107" s="379"/>
      <c r="W107" s="379"/>
      <c r="X107" s="379"/>
      <c r="Y107" s="379"/>
      <c r="Z107" s="379"/>
      <c r="AA107" s="379"/>
      <c r="AB107" s="379"/>
      <c r="AC107" s="379"/>
      <c r="AD107" s="379"/>
      <c r="AE107" s="379"/>
      <c r="AF107" s="379"/>
      <c r="AG107" s="379"/>
      <c r="AH107" s="379"/>
      <c r="AI107" s="379"/>
      <c r="AJ107" s="379"/>
      <c r="AK107" s="379"/>
      <c r="AL107" s="379"/>
      <c r="AM107" s="380"/>
    </row>
    <row r="108" spans="1:39" x14ac:dyDescent="0.25">
      <c r="A108" s="283" t="s">
        <v>641</v>
      </c>
      <c r="B108" s="150" t="s">
        <v>642</v>
      </c>
      <c r="C108" s="151" t="s">
        <v>2201</v>
      </c>
      <c r="D108" s="152" t="s">
        <v>433</v>
      </c>
      <c r="E108" s="153">
        <v>0</v>
      </c>
      <c r="F108" s="154"/>
      <c r="G108" s="155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>
        <f t="shared" si="4"/>
        <v>0</v>
      </c>
      <c r="T108" s="156"/>
      <c r="U108" s="156"/>
      <c r="V108" s="157"/>
      <c r="W108" s="156"/>
      <c r="X108" s="156"/>
      <c r="Y108" s="156"/>
      <c r="Z108" s="156"/>
      <c r="AA108" s="156"/>
      <c r="AB108" s="156"/>
      <c r="AC108" s="156"/>
      <c r="AD108" s="156"/>
      <c r="AE108" s="156"/>
      <c r="AF108" s="156"/>
      <c r="AG108" s="156"/>
      <c r="AH108" s="156"/>
      <c r="AI108" s="156"/>
      <c r="AJ108" s="156"/>
      <c r="AK108" s="156">
        <f t="shared" si="7"/>
        <v>0</v>
      </c>
      <c r="AL108" s="185">
        <f t="shared" si="5"/>
        <v>0</v>
      </c>
      <c r="AM108" s="158" t="s">
        <v>1785</v>
      </c>
    </row>
    <row r="109" spans="1:39" x14ac:dyDescent="0.25">
      <c r="A109" s="284" t="s">
        <v>643</v>
      </c>
      <c r="B109" s="36" t="s">
        <v>644</v>
      </c>
      <c r="C109" s="39" t="s">
        <v>2202</v>
      </c>
      <c r="D109" s="37" t="s">
        <v>433</v>
      </c>
      <c r="E109" s="32">
        <v>1849.99</v>
      </c>
      <c r="F109" s="44"/>
      <c r="G109" s="2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>
        <f t="shared" ref="S109:S131" si="8">SUM(E109:R109)</f>
        <v>1849.99</v>
      </c>
      <c r="T109" s="32"/>
      <c r="U109" s="32"/>
      <c r="V109" s="45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>
        <f t="shared" si="7"/>
        <v>0</v>
      </c>
      <c r="AL109" s="32">
        <f t="shared" ref="AL109:AL173" si="9">S109-AK109</f>
        <v>1849.99</v>
      </c>
      <c r="AM109" s="159" t="s">
        <v>1785</v>
      </c>
    </row>
    <row r="110" spans="1:39" x14ac:dyDescent="0.25">
      <c r="A110" s="284" t="s">
        <v>645</v>
      </c>
      <c r="B110" s="36" t="s">
        <v>646</v>
      </c>
      <c r="C110" s="39" t="s">
        <v>647</v>
      </c>
      <c r="D110" s="37" t="s">
        <v>433</v>
      </c>
      <c r="E110" s="32">
        <v>0</v>
      </c>
      <c r="F110" s="38"/>
      <c r="G110" s="21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>
        <f t="shared" si="8"/>
        <v>0</v>
      </c>
      <c r="T110" s="34"/>
      <c r="U110" s="34"/>
      <c r="V110" s="35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>
        <f t="shared" si="7"/>
        <v>0</v>
      </c>
      <c r="AL110" s="141">
        <f t="shared" si="9"/>
        <v>0</v>
      </c>
      <c r="AM110" s="159" t="s">
        <v>1786</v>
      </c>
    </row>
    <row r="111" spans="1:39" x14ac:dyDescent="0.25">
      <c r="A111" s="284" t="s">
        <v>648</v>
      </c>
      <c r="B111" s="36" t="s">
        <v>649</v>
      </c>
      <c r="C111" s="39" t="s">
        <v>2203</v>
      </c>
      <c r="D111" s="37" t="s">
        <v>433</v>
      </c>
      <c r="E111" s="32">
        <v>2095.9924999999998</v>
      </c>
      <c r="F111" s="38"/>
      <c r="G111" s="21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>
        <f t="shared" si="8"/>
        <v>2095.9924999999998</v>
      </c>
      <c r="T111" s="34"/>
      <c r="U111" s="34"/>
      <c r="V111" s="35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>
        <f t="shared" si="7"/>
        <v>0</v>
      </c>
      <c r="AL111" s="34">
        <f t="shared" si="9"/>
        <v>2095.9924999999998</v>
      </c>
      <c r="AM111" s="159" t="s">
        <v>1785</v>
      </c>
    </row>
    <row r="112" spans="1:39" x14ac:dyDescent="0.25">
      <c r="A112" s="284" t="s">
        <v>650</v>
      </c>
      <c r="B112" s="36" t="s">
        <v>651</v>
      </c>
      <c r="C112" s="39" t="s">
        <v>2204</v>
      </c>
      <c r="D112" s="37" t="s">
        <v>433</v>
      </c>
      <c r="E112" s="32">
        <v>500</v>
      </c>
      <c r="F112" s="38"/>
      <c r="G112" s="21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>
        <f t="shared" si="8"/>
        <v>500</v>
      </c>
      <c r="T112" s="34"/>
      <c r="U112" s="34"/>
      <c r="V112" s="35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>
        <f t="shared" si="7"/>
        <v>0</v>
      </c>
      <c r="AL112" s="34">
        <f t="shared" si="9"/>
        <v>500</v>
      </c>
      <c r="AM112" s="159" t="s">
        <v>1785</v>
      </c>
    </row>
    <row r="113" spans="1:39" x14ac:dyDescent="0.25">
      <c r="A113" s="284" t="s">
        <v>652</v>
      </c>
      <c r="B113" s="36" t="s">
        <v>653</v>
      </c>
      <c r="C113" s="39" t="s">
        <v>2205</v>
      </c>
      <c r="D113" s="37" t="s">
        <v>433</v>
      </c>
      <c r="E113" s="32">
        <v>0</v>
      </c>
      <c r="F113" s="38"/>
      <c r="G113" s="21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>
        <f t="shared" si="8"/>
        <v>0</v>
      </c>
      <c r="T113" s="34"/>
      <c r="U113" s="34"/>
      <c r="V113" s="35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>
        <f t="shared" si="7"/>
        <v>0</v>
      </c>
      <c r="AL113" s="141">
        <f t="shared" si="9"/>
        <v>0</v>
      </c>
      <c r="AM113" s="159" t="s">
        <v>1785</v>
      </c>
    </row>
    <row r="114" spans="1:39" ht="15.75" thickBot="1" x14ac:dyDescent="0.3">
      <c r="A114" s="285" t="s">
        <v>654</v>
      </c>
      <c r="B114" s="170" t="s">
        <v>655</v>
      </c>
      <c r="C114" s="171"/>
      <c r="D114" s="163"/>
      <c r="E114" s="164">
        <v>0</v>
      </c>
      <c r="F114" s="165"/>
      <c r="G114" s="166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>
        <f t="shared" si="8"/>
        <v>0</v>
      </c>
      <c r="T114" s="167"/>
      <c r="U114" s="167"/>
      <c r="V114" s="168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>
        <f t="shared" si="7"/>
        <v>0</v>
      </c>
      <c r="AL114" s="186">
        <f t="shared" si="9"/>
        <v>0</v>
      </c>
      <c r="AM114" s="169" t="s">
        <v>1786</v>
      </c>
    </row>
    <row r="115" spans="1:39" ht="15.75" thickBot="1" x14ac:dyDescent="0.3">
      <c r="A115" s="378" t="s">
        <v>656</v>
      </c>
      <c r="B115" s="379"/>
      <c r="C115" s="379"/>
      <c r="D115" s="379"/>
      <c r="E115" s="379"/>
      <c r="F115" s="379"/>
      <c r="G115" s="379"/>
      <c r="H115" s="379"/>
      <c r="I115" s="379"/>
      <c r="J115" s="379"/>
      <c r="K115" s="379"/>
      <c r="L115" s="379"/>
      <c r="M115" s="379"/>
      <c r="N115" s="379"/>
      <c r="O115" s="379"/>
      <c r="P115" s="379"/>
      <c r="Q115" s="379"/>
      <c r="R115" s="379"/>
      <c r="S115" s="379"/>
      <c r="T115" s="379"/>
      <c r="U115" s="379"/>
      <c r="V115" s="379"/>
      <c r="W115" s="379"/>
      <c r="X115" s="379"/>
      <c r="Y115" s="379"/>
      <c r="Z115" s="379"/>
      <c r="AA115" s="379"/>
      <c r="AB115" s="379"/>
      <c r="AC115" s="379"/>
      <c r="AD115" s="379"/>
      <c r="AE115" s="379"/>
      <c r="AF115" s="379"/>
      <c r="AG115" s="379"/>
      <c r="AH115" s="379"/>
      <c r="AI115" s="379"/>
      <c r="AJ115" s="379"/>
      <c r="AK115" s="379"/>
      <c r="AL115" s="379"/>
      <c r="AM115" s="380"/>
    </row>
    <row r="116" spans="1:39" x14ac:dyDescent="0.25">
      <c r="A116" s="283" t="s">
        <v>657</v>
      </c>
      <c r="B116" s="150" t="s">
        <v>658</v>
      </c>
      <c r="C116" s="151" t="s">
        <v>659</v>
      </c>
      <c r="D116" s="152" t="s">
        <v>466</v>
      </c>
      <c r="E116" s="153">
        <v>20</v>
      </c>
      <c r="F116" s="154"/>
      <c r="G116" s="155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>
        <f t="shared" si="8"/>
        <v>20</v>
      </c>
      <c r="T116" s="156"/>
      <c r="U116" s="156"/>
      <c r="V116" s="157"/>
      <c r="W116" s="156"/>
      <c r="X116" s="156"/>
      <c r="Y116" s="156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56">
        <f t="shared" si="7"/>
        <v>0</v>
      </c>
      <c r="AL116" s="187">
        <f t="shared" si="9"/>
        <v>20</v>
      </c>
      <c r="AM116" s="158" t="s">
        <v>1785</v>
      </c>
    </row>
    <row r="117" spans="1:39" x14ac:dyDescent="0.25">
      <c r="A117" s="284" t="s">
        <v>660</v>
      </c>
      <c r="B117" s="36" t="s">
        <v>661</v>
      </c>
      <c r="C117" s="39" t="s">
        <v>2206</v>
      </c>
      <c r="D117" s="37" t="s">
        <v>466</v>
      </c>
      <c r="E117" s="32">
        <v>100</v>
      </c>
      <c r="F117" s="38"/>
      <c r="G117" s="21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>
        <f t="shared" si="8"/>
        <v>100</v>
      </c>
      <c r="T117" s="34"/>
      <c r="U117" s="34"/>
      <c r="V117" s="35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>
        <v>50</v>
      </c>
      <c r="AL117" s="139">
        <f t="shared" si="9"/>
        <v>50</v>
      </c>
      <c r="AM117" s="159" t="s">
        <v>1785</v>
      </c>
    </row>
    <row r="118" spans="1:39" x14ac:dyDescent="0.25">
      <c r="A118" s="284" t="s">
        <v>662</v>
      </c>
      <c r="B118" s="36" t="s">
        <v>663</v>
      </c>
      <c r="C118" s="39" t="s">
        <v>2207</v>
      </c>
      <c r="D118" s="37" t="s">
        <v>466</v>
      </c>
      <c r="E118" s="32">
        <v>456.5</v>
      </c>
      <c r="F118" s="38"/>
      <c r="G118" s="21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>
        <f t="shared" si="8"/>
        <v>456.5</v>
      </c>
      <c r="T118" s="34"/>
      <c r="U118" s="34"/>
      <c r="V118" s="35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>
        <f t="shared" si="7"/>
        <v>0</v>
      </c>
      <c r="AL118" s="34">
        <f t="shared" si="9"/>
        <v>456.5</v>
      </c>
      <c r="AM118" s="159" t="s">
        <v>1785</v>
      </c>
    </row>
    <row r="119" spans="1:39" x14ac:dyDescent="0.25">
      <c r="A119" s="284" t="s">
        <v>664</v>
      </c>
      <c r="B119" s="36" t="s">
        <v>665</v>
      </c>
      <c r="C119" s="39" t="s">
        <v>666</v>
      </c>
      <c r="D119" s="37" t="s">
        <v>466</v>
      </c>
      <c r="E119" s="32">
        <v>500</v>
      </c>
      <c r="F119" s="38"/>
      <c r="G119" s="21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>
        <f t="shared" si="8"/>
        <v>500</v>
      </c>
      <c r="T119" s="34"/>
      <c r="U119" s="34"/>
      <c r="V119" s="35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>
        <f t="shared" si="7"/>
        <v>0</v>
      </c>
      <c r="AL119" s="34">
        <f t="shared" si="9"/>
        <v>500</v>
      </c>
      <c r="AM119" s="159" t="s">
        <v>1785</v>
      </c>
    </row>
    <row r="120" spans="1:39" x14ac:dyDescent="0.25">
      <c r="A120" s="284" t="s">
        <v>667</v>
      </c>
      <c r="B120" s="36" t="s">
        <v>668</v>
      </c>
      <c r="C120" s="39" t="s">
        <v>666</v>
      </c>
      <c r="D120" s="37" t="s">
        <v>466</v>
      </c>
      <c r="E120" s="32">
        <v>50</v>
      </c>
      <c r="F120" s="38"/>
      <c r="G120" s="21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>
        <f t="shared" si="8"/>
        <v>50</v>
      </c>
      <c r="T120" s="34"/>
      <c r="U120" s="34"/>
      <c r="V120" s="35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>
        <f t="shared" si="7"/>
        <v>0</v>
      </c>
      <c r="AL120" s="139">
        <f t="shared" si="9"/>
        <v>50</v>
      </c>
      <c r="AM120" s="159" t="s">
        <v>1785</v>
      </c>
    </row>
    <row r="121" spans="1:39" x14ac:dyDescent="0.25">
      <c r="A121" s="284" t="s">
        <v>669</v>
      </c>
      <c r="B121" s="36" t="s">
        <v>670</v>
      </c>
      <c r="C121" s="39" t="s">
        <v>2208</v>
      </c>
      <c r="D121" s="37" t="s">
        <v>466</v>
      </c>
      <c r="E121" s="32">
        <v>99</v>
      </c>
      <c r="F121" s="38"/>
      <c r="G121" s="21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>
        <f t="shared" si="8"/>
        <v>99</v>
      </c>
      <c r="T121" s="34"/>
      <c r="U121" s="34"/>
      <c r="V121" s="35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>
        <f t="shared" si="7"/>
        <v>0</v>
      </c>
      <c r="AL121" s="140">
        <f t="shared" si="9"/>
        <v>99</v>
      </c>
      <c r="AM121" s="159" t="s">
        <v>1785</v>
      </c>
    </row>
    <row r="122" spans="1:39" x14ac:dyDescent="0.25">
      <c r="A122" s="284" t="s">
        <v>671</v>
      </c>
      <c r="B122" s="36" t="s">
        <v>672</v>
      </c>
      <c r="C122" s="39" t="s">
        <v>2209</v>
      </c>
      <c r="D122" s="37" t="s">
        <v>466</v>
      </c>
      <c r="E122" s="32">
        <v>0</v>
      </c>
      <c r="F122" s="38"/>
      <c r="G122" s="21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>
        <f t="shared" si="8"/>
        <v>0</v>
      </c>
      <c r="T122" s="34"/>
      <c r="U122" s="34"/>
      <c r="V122" s="35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>
        <f t="shared" si="7"/>
        <v>0</v>
      </c>
      <c r="AL122" s="141">
        <f t="shared" si="9"/>
        <v>0</v>
      </c>
      <c r="AM122" s="159" t="s">
        <v>1785</v>
      </c>
    </row>
    <row r="123" spans="1:39" ht="15.75" thickBot="1" x14ac:dyDescent="0.3">
      <c r="A123" s="285" t="s">
        <v>673</v>
      </c>
      <c r="B123" s="170" t="s">
        <v>674</v>
      </c>
      <c r="C123" s="166" t="s">
        <v>1932</v>
      </c>
      <c r="D123" s="163" t="s">
        <v>466</v>
      </c>
      <c r="E123" s="164">
        <v>200</v>
      </c>
      <c r="F123" s="165"/>
      <c r="G123" s="166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>
        <f t="shared" si="8"/>
        <v>200</v>
      </c>
      <c r="T123" s="167"/>
      <c r="U123" s="167"/>
      <c r="V123" s="168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>
        <f t="shared" si="7"/>
        <v>0</v>
      </c>
      <c r="AL123" s="167">
        <f t="shared" si="9"/>
        <v>200</v>
      </c>
      <c r="AM123" s="169" t="s">
        <v>1785</v>
      </c>
    </row>
    <row r="124" spans="1:39" ht="15.75" thickBot="1" x14ac:dyDescent="0.3">
      <c r="A124" s="378" t="s">
        <v>675</v>
      </c>
      <c r="B124" s="379"/>
      <c r="C124" s="379"/>
      <c r="D124" s="379"/>
      <c r="E124" s="379"/>
      <c r="F124" s="379"/>
      <c r="G124" s="379"/>
      <c r="H124" s="379"/>
      <c r="I124" s="379"/>
      <c r="J124" s="379"/>
      <c r="K124" s="379"/>
      <c r="L124" s="379"/>
      <c r="M124" s="379"/>
      <c r="N124" s="379"/>
      <c r="O124" s="379"/>
      <c r="P124" s="379"/>
      <c r="Q124" s="379"/>
      <c r="R124" s="379"/>
      <c r="S124" s="379"/>
      <c r="T124" s="379"/>
      <c r="U124" s="379"/>
      <c r="V124" s="379"/>
      <c r="W124" s="379"/>
      <c r="X124" s="379"/>
      <c r="Y124" s="379"/>
      <c r="Z124" s="379"/>
      <c r="AA124" s="379"/>
      <c r="AB124" s="379"/>
      <c r="AC124" s="379"/>
      <c r="AD124" s="379"/>
      <c r="AE124" s="379"/>
      <c r="AF124" s="379"/>
      <c r="AG124" s="379"/>
      <c r="AH124" s="379"/>
      <c r="AI124" s="379"/>
      <c r="AJ124" s="379"/>
      <c r="AK124" s="379"/>
      <c r="AL124" s="379"/>
      <c r="AM124" s="380"/>
    </row>
    <row r="125" spans="1:39" x14ac:dyDescent="0.25">
      <c r="A125" s="283" t="s">
        <v>676</v>
      </c>
      <c r="B125" s="150" t="s">
        <v>677</v>
      </c>
      <c r="C125" s="151" t="s">
        <v>2210</v>
      </c>
      <c r="D125" s="152" t="s">
        <v>433</v>
      </c>
      <c r="E125" s="153">
        <v>79.998999999999995</v>
      </c>
      <c r="F125" s="154"/>
      <c r="G125" s="155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>
        <f t="shared" si="8"/>
        <v>79.998999999999995</v>
      </c>
      <c r="T125" s="156"/>
      <c r="U125" s="156"/>
      <c r="V125" s="157"/>
      <c r="W125" s="156"/>
      <c r="X125" s="156"/>
      <c r="Y125" s="156"/>
      <c r="Z125" s="156"/>
      <c r="AA125" s="156"/>
      <c r="AB125" s="156"/>
      <c r="AC125" s="156"/>
      <c r="AD125" s="156"/>
      <c r="AE125" s="156"/>
      <c r="AF125" s="156"/>
      <c r="AG125" s="156"/>
      <c r="AH125" s="156"/>
      <c r="AI125" s="156"/>
      <c r="AJ125" s="156"/>
      <c r="AK125" s="156">
        <f t="shared" si="7"/>
        <v>0</v>
      </c>
      <c r="AL125" s="156">
        <f t="shared" si="9"/>
        <v>79.998999999999995</v>
      </c>
      <c r="AM125" s="158" t="s">
        <v>1785</v>
      </c>
    </row>
    <row r="126" spans="1:39" x14ac:dyDescent="0.25">
      <c r="A126" s="284" t="s">
        <v>678</v>
      </c>
      <c r="B126" s="36" t="s">
        <v>679</v>
      </c>
      <c r="C126" s="39" t="s">
        <v>2211</v>
      </c>
      <c r="D126" s="37" t="s">
        <v>433</v>
      </c>
      <c r="E126" s="32">
        <v>0</v>
      </c>
      <c r="F126" s="38"/>
      <c r="G126" s="21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>
        <f t="shared" si="8"/>
        <v>0</v>
      </c>
      <c r="T126" s="34"/>
      <c r="U126" s="34"/>
      <c r="V126" s="35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>
        <f t="shared" si="7"/>
        <v>0</v>
      </c>
      <c r="AL126" s="141">
        <f t="shared" si="9"/>
        <v>0</v>
      </c>
      <c r="AM126" s="159" t="s">
        <v>1787</v>
      </c>
    </row>
    <row r="127" spans="1:39" ht="15.75" thickBot="1" x14ac:dyDescent="0.3">
      <c r="A127" s="285" t="s">
        <v>680</v>
      </c>
      <c r="B127" s="170" t="s">
        <v>681</v>
      </c>
      <c r="C127" s="171"/>
      <c r="D127" s="163" t="s">
        <v>433</v>
      </c>
      <c r="E127" s="164">
        <v>1</v>
      </c>
      <c r="F127" s="165"/>
      <c r="G127" s="166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>
        <f t="shared" si="8"/>
        <v>1</v>
      </c>
      <c r="T127" s="167"/>
      <c r="U127" s="167"/>
      <c r="V127" s="168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>
        <f t="shared" si="7"/>
        <v>0</v>
      </c>
      <c r="AL127" s="172">
        <f t="shared" si="9"/>
        <v>1</v>
      </c>
      <c r="AM127" s="169" t="s">
        <v>1786</v>
      </c>
    </row>
    <row r="128" spans="1:39" ht="15.75" thickBot="1" x14ac:dyDescent="0.3">
      <c r="A128" s="378" t="s">
        <v>682</v>
      </c>
      <c r="B128" s="379"/>
      <c r="C128" s="379"/>
      <c r="D128" s="379"/>
      <c r="E128" s="379"/>
      <c r="F128" s="379"/>
      <c r="G128" s="379"/>
      <c r="H128" s="379"/>
      <c r="I128" s="379"/>
      <c r="J128" s="379"/>
      <c r="K128" s="379"/>
      <c r="L128" s="379"/>
      <c r="M128" s="379"/>
      <c r="N128" s="379"/>
      <c r="O128" s="379"/>
      <c r="P128" s="379"/>
      <c r="Q128" s="379"/>
      <c r="R128" s="379"/>
      <c r="S128" s="379"/>
      <c r="T128" s="379"/>
      <c r="U128" s="379"/>
      <c r="V128" s="379"/>
      <c r="W128" s="379"/>
      <c r="X128" s="379"/>
      <c r="Y128" s="379"/>
      <c r="Z128" s="379"/>
      <c r="AA128" s="379"/>
      <c r="AB128" s="379"/>
      <c r="AC128" s="379"/>
      <c r="AD128" s="379"/>
      <c r="AE128" s="379"/>
      <c r="AF128" s="379"/>
      <c r="AG128" s="379"/>
      <c r="AH128" s="379"/>
      <c r="AI128" s="379"/>
      <c r="AJ128" s="379"/>
      <c r="AK128" s="379"/>
      <c r="AL128" s="379"/>
      <c r="AM128" s="380"/>
    </row>
    <row r="129" spans="1:39" x14ac:dyDescent="0.25">
      <c r="A129" s="283" t="s">
        <v>683</v>
      </c>
      <c r="B129" s="150" t="s">
        <v>684</v>
      </c>
      <c r="C129" s="151" t="s">
        <v>2212</v>
      </c>
      <c r="D129" s="152" t="s">
        <v>438</v>
      </c>
      <c r="E129" s="153">
        <v>1078.31</v>
      </c>
      <c r="F129" s="154"/>
      <c r="G129" s="155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>
        <f t="shared" si="8"/>
        <v>1078.31</v>
      </c>
      <c r="T129" s="156"/>
      <c r="U129" s="156"/>
      <c r="V129" s="157"/>
      <c r="W129" s="156"/>
      <c r="X129" s="156"/>
      <c r="Y129" s="156"/>
      <c r="Z129" s="156"/>
      <c r="AA129" s="156"/>
      <c r="AB129" s="156"/>
      <c r="AC129" s="156"/>
      <c r="AD129" s="156"/>
      <c r="AE129" s="156"/>
      <c r="AF129" s="156"/>
      <c r="AG129" s="156"/>
      <c r="AH129" s="156"/>
      <c r="AI129" s="156"/>
      <c r="AJ129" s="156"/>
      <c r="AK129" s="156">
        <f t="shared" si="7"/>
        <v>0</v>
      </c>
      <c r="AL129" s="156">
        <f t="shared" si="9"/>
        <v>1078.31</v>
      </c>
      <c r="AM129" s="158" t="s">
        <v>1785</v>
      </c>
    </row>
    <row r="130" spans="1:39" x14ac:dyDescent="0.25">
      <c r="A130" s="284" t="s">
        <v>685</v>
      </c>
      <c r="B130" s="70" t="s">
        <v>686</v>
      </c>
      <c r="C130" s="39" t="s">
        <v>2213</v>
      </c>
      <c r="D130" s="37" t="s">
        <v>433</v>
      </c>
      <c r="E130" s="32">
        <v>723.5</v>
      </c>
      <c r="F130" s="188"/>
      <c r="G130" s="188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>
        <f t="shared" si="8"/>
        <v>723.5</v>
      </c>
      <c r="T130" s="34"/>
      <c r="U130" s="34"/>
      <c r="V130" s="35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>
        <f t="shared" si="7"/>
        <v>0</v>
      </c>
      <c r="AL130" s="34">
        <f t="shared" si="9"/>
        <v>723.5</v>
      </c>
      <c r="AM130" s="159" t="s">
        <v>1785</v>
      </c>
    </row>
    <row r="131" spans="1:39" x14ac:dyDescent="0.25">
      <c r="A131" s="284" t="s">
        <v>687</v>
      </c>
      <c r="B131" s="36" t="s">
        <v>688</v>
      </c>
      <c r="C131" s="160" t="s">
        <v>2214</v>
      </c>
      <c r="D131" s="37"/>
      <c r="E131" s="32">
        <v>48.5</v>
      </c>
      <c r="F131" s="38"/>
      <c r="G131" s="21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>
        <f t="shared" si="8"/>
        <v>48.5</v>
      </c>
      <c r="T131" s="34"/>
      <c r="U131" s="34"/>
      <c r="V131" s="35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>
        <v>0</v>
      </c>
      <c r="AL131" s="139">
        <f t="shared" si="9"/>
        <v>48.5</v>
      </c>
      <c r="AM131" s="159" t="s">
        <v>1785</v>
      </c>
    </row>
    <row r="132" spans="1:39" ht="15.75" thickBot="1" x14ac:dyDescent="0.3">
      <c r="A132" s="288" t="s">
        <v>689</v>
      </c>
      <c r="B132" s="189" t="s">
        <v>690</v>
      </c>
      <c r="C132" s="166"/>
      <c r="D132" s="163" t="s">
        <v>433</v>
      </c>
      <c r="E132" s="164">
        <v>1</v>
      </c>
      <c r="F132" s="190"/>
      <c r="G132" s="191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>
        <f t="shared" ref="S132:S168" si="10">SUM(E132:R132)</f>
        <v>1</v>
      </c>
      <c r="T132" s="167"/>
      <c r="U132" s="167"/>
      <c r="V132" s="168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>
        <f t="shared" ref="AK132:AK167" si="11">SUM(T132:AJ132)</f>
        <v>0</v>
      </c>
      <c r="AL132" s="167">
        <f t="shared" si="9"/>
        <v>1</v>
      </c>
      <c r="AM132" s="169" t="s">
        <v>1787</v>
      </c>
    </row>
    <row r="133" spans="1:39" ht="15.75" thickBot="1" x14ac:dyDescent="0.3">
      <c r="A133" s="378" t="s">
        <v>691</v>
      </c>
      <c r="B133" s="379"/>
      <c r="C133" s="379"/>
      <c r="D133" s="379"/>
      <c r="E133" s="379"/>
      <c r="F133" s="379"/>
      <c r="G133" s="379"/>
      <c r="H133" s="379"/>
      <c r="I133" s="379"/>
      <c r="J133" s="379"/>
      <c r="K133" s="379"/>
      <c r="L133" s="379"/>
      <c r="M133" s="379"/>
      <c r="N133" s="379"/>
      <c r="O133" s="379"/>
      <c r="P133" s="379"/>
      <c r="Q133" s="379"/>
      <c r="R133" s="379"/>
      <c r="S133" s="379"/>
      <c r="T133" s="379"/>
      <c r="U133" s="379"/>
      <c r="V133" s="379"/>
      <c r="W133" s="379"/>
      <c r="X133" s="379"/>
      <c r="Y133" s="379"/>
      <c r="Z133" s="379"/>
      <c r="AA133" s="379"/>
      <c r="AB133" s="379"/>
      <c r="AC133" s="379"/>
      <c r="AD133" s="379"/>
      <c r="AE133" s="379"/>
      <c r="AF133" s="379"/>
      <c r="AG133" s="379"/>
      <c r="AH133" s="379"/>
      <c r="AI133" s="379"/>
      <c r="AJ133" s="379"/>
      <c r="AK133" s="379"/>
      <c r="AL133" s="379"/>
      <c r="AM133" s="380"/>
    </row>
    <row r="134" spans="1:39" x14ac:dyDescent="0.25">
      <c r="A134" s="283" t="s">
        <v>692</v>
      </c>
      <c r="B134" s="150" t="s">
        <v>693</v>
      </c>
      <c r="C134" s="151" t="s">
        <v>2215</v>
      </c>
      <c r="D134" s="152" t="s">
        <v>433</v>
      </c>
      <c r="E134" s="153">
        <v>1500</v>
      </c>
      <c r="F134" s="154"/>
      <c r="G134" s="155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>
        <f t="shared" si="10"/>
        <v>1500</v>
      </c>
      <c r="T134" s="156"/>
      <c r="U134" s="156"/>
      <c r="V134" s="157"/>
      <c r="W134" s="156"/>
      <c r="X134" s="156"/>
      <c r="Y134" s="156"/>
      <c r="Z134" s="156"/>
      <c r="AA134" s="156"/>
      <c r="AB134" s="156"/>
      <c r="AC134" s="156"/>
      <c r="AD134" s="156"/>
      <c r="AE134" s="156"/>
      <c r="AF134" s="156"/>
      <c r="AG134" s="156"/>
      <c r="AH134" s="156"/>
      <c r="AI134" s="156"/>
      <c r="AJ134" s="156"/>
      <c r="AK134" s="156">
        <f t="shared" si="11"/>
        <v>0</v>
      </c>
      <c r="AL134" s="156">
        <f t="shared" si="9"/>
        <v>1500</v>
      </c>
      <c r="AM134" s="158" t="s">
        <v>1785</v>
      </c>
    </row>
    <row r="135" spans="1:39" x14ac:dyDescent="0.25">
      <c r="A135" s="284" t="s">
        <v>694</v>
      </c>
      <c r="B135" s="36" t="s">
        <v>695</v>
      </c>
      <c r="C135" s="39"/>
      <c r="D135" s="37" t="s">
        <v>466</v>
      </c>
      <c r="E135" s="32">
        <v>200</v>
      </c>
      <c r="F135" s="38"/>
      <c r="G135" s="21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>
        <f t="shared" si="10"/>
        <v>200</v>
      </c>
      <c r="T135" s="34"/>
      <c r="U135" s="34"/>
      <c r="V135" s="35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>
        <f t="shared" si="11"/>
        <v>0</v>
      </c>
      <c r="AL135" s="34">
        <f t="shared" si="9"/>
        <v>200</v>
      </c>
      <c r="AM135" s="159" t="s">
        <v>1785</v>
      </c>
    </row>
    <row r="136" spans="1:39" x14ac:dyDescent="0.25">
      <c r="A136" s="284" t="s">
        <v>696</v>
      </c>
      <c r="B136" s="36" t="s">
        <v>697</v>
      </c>
      <c r="C136" s="39" t="s">
        <v>698</v>
      </c>
      <c r="D136" s="37" t="s">
        <v>466</v>
      </c>
      <c r="E136" s="32">
        <v>1586.18</v>
      </c>
      <c r="F136" s="38"/>
      <c r="G136" s="21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>
        <f t="shared" si="10"/>
        <v>1586.18</v>
      </c>
      <c r="T136" s="34"/>
      <c r="U136" s="34"/>
      <c r="V136" s="35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>
        <f t="shared" si="11"/>
        <v>0</v>
      </c>
      <c r="AL136" s="34">
        <f t="shared" si="9"/>
        <v>1586.18</v>
      </c>
      <c r="AM136" s="159" t="s">
        <v>1785</v>
      </c>
    </row>
    <row r="137" spans="1:39" x14ac:dyDescent="0.25">
      <c r="A137" s="284" t="s">
        <v>699</v>
      </c>
      <c r="B137" s="36" t="s">
        <v>700</v>
      </c>
      <c r="C137" s="39" t="s">
        <v>701</v>
      </c>
      <c r="D137" s="37" t="s">
        <v>433</v>
      </c>
      <c r="E137" s="32">
        <v>8324.68</v>
      </c>
      <c r="F137" s="38"/>
      <c r="G137" s="21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>
        <f t="shared" si="10"/>
        <v>8324.68</v>
      </c>
      <c r="T137" s="34"/>
      <c r="U137" s="34"/>
      <c r="V137" s="35"/>
      <c r="W137" s="34">
        <f>500</f>
        <v>500</v>
      </c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>
        <f t="shared" si="11"/>
        <v>500</v>
      </c>
      <c r="AL137" s="34">
        <f t="shared" si="9"/>
        <v>7824.68</v>
      </c>
      <c r="AM137" s="159" t="s">
        <v>1785</v>
      </c>
    </row>
    <row r="138" spans="1:39" x14ac:dyDescent="0.25">
      <c r="A138" s="284" t="s">
        <v>702</v>
      </c>
      <c r="B138" s="36" t="s">
        <v>703</v>
      </c>
      <c r="C138" s="39" t="s">
        <v>2216</v>
      </c>
      <c r="D138" s="37" t="s">
        <v>466</v>
      </c>
      <c r="E138" s="32">
        <v>2520</v>
      </c>
      <c r="F138" s="38"/>
      <c r="G138" s="21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>
        <f t="shared" si="10"/>
        <v>2520</v>
      </c>
      <c r="T138" s="34"/>
      <c r="U138" s="34"/>
      <c r="V138" s="35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>
        <f t="shared" si="11"/>
        <v>0</v>
      </c>
      <c r="AL138" s="34">
        <f t="shared" si="9"/>
        <v>2520</v>
      </c>
      <c r="AM138" s="159" t="s">
        <v>1785</v>
      </c>
    </row>
    <row r="139" spans="1:39" x14ac:dyDescent="0.25">
      <c r="A139" s="284" t="s">
        <v>704</v>
      </c>
      <c r="B139" s="36" t="s">
        <v>705</v>
      </c>
      <c r="C139" s="39" t="s">
        <v>2217</v>
      </c>
      <c r="D139" s="37" t="s">
        <v>438</v>
      </c>
      <c r="E139" s="32">
        <v>10696.8</v>
      </c>
      <c r="F139" s="38"/>
      <c r="G139" s="21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>
        <f t="shared" si="10"/>
        <v>10696.8</v>
      </c>
      <c r="T139" s="34"/>
      <c r="U139" s="34"/>
      <c r="V139" s="35"/>
      <c r="W139" s="34">
        <f>50</f>
        <v>50</v>
      </c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>
        <f t="shared" si="11"/>
        <v>50</v>
      </c>
      <c r="AL139" s="34">
        <f t="shared" si="9"/>
        <v>10646.8</v>
      </c>
      <c r="AM139" s="159" t="s">
        <v>1785</v>
      </c>
    </row>
    <row r="140" spans="1:39" x14ac:dyDescent="0.25">
      <c r="A140" s="284" t="s">
        <v>706</v>
      </c>
      <c r="B140" s="36" t="s">
        <v>707</v>
      </c>
      <c r="C140" s="39" t="s">
        <v>2218</v>
      </c>
      <c r="D140" s="37" t="s">
        <v>433</v>
      </c>
      <c r="E140" s="32">
        <v>1300</v>
      </c>
      <c r="F140" s="38"/>
      <c r="G140" s="21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>
        <f t="shared" si="10"/>
        <v>1300</v>
      </c>
      <c r="T140" s="34"/>
      <c r="U140" s="34"/>
      <c r="V140" s="35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>
        <f t="shared" si="11"/>
        <v>0</v>
      </c>
      <c r="AL140" s="34">
        <f t="shared" si="9"/>
        <v>1300</v>
      </c>
      <c r="AM140" s="159" t="s">
        <v>1785</v>
      </c>
    </row>
    <row r="141" spans="1:39" x14ac:dyDescent="0.25">
      <c r="A141" s="284" t="s">
        <v>708</v>
      </c>
      <c r="B141" s="36" t="s">
        <v>709</v>
      </c>
      <c r="C141" s="39" t="s">
        <v>2219</v>
      </c>
      <c r="D141" s="37" t="s">
        <v>433</v>
      </c>
      <c r="E141" s="32">
        <v>4462.99</v>
      </c>
      <c r="F141" s="38"/>
      <c r="G141" s="21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>
        <f t="shared" si="10"/>
        <v>4462.99</v>
      </c>
      <c r="T141" s="34"/>
      <c r="U141" s="34"/>
      <c r="V141" s="35"/>
      <c r="W141" s="34"/>
      <c r="X141" s="34"/>
      <c r="Y141" s="34"/>
      <c r="Z141" s="34">
        <f>1.7</f>
        <v>1.7</v>
      </c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>
        <f t="shared" si="11"/>
        <v>1.7</v>
      </c>
      <c r="AL141" s="34">
        <f t="shared" si="9"/>
        <v>4461.29</v>
      </c>
      <c r="AM141" s="159" t="s">
        <v>1785</v>
      </c>
    </row>
    <row r="142" spans="1:39" x14ac:dyDescent="0.25">
      <c r="A142" s="284" t="s">
        <v>710</v>
      </c>
      <c r="B142" s="36" t="s">
        <v>711</v>
      </c>
      <c r="C142" s="39" t="s">
        <v>2220</v>
      </c>
      <c r="D142" s="37" t="s">
        <v>433</v>
      </c>
      <c r="E142" s="32">
        <v>8183.12</v>
      </c>
      <c r="F142" s="38"/>
      <c r="G142" s="21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>
        <f t="shared" si="10"/>
        <v>8183.12</v>
      </c>
      <c r="T142" s="34"/>
      <c r="U142" s="34"/>
      <c r="V142" s="35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>
        <f t="shared" si="11"/>
        <v>0</v>
      </c>
      <c r="AL142" s="34">
        <f t="shared" si="9"/>
        <v>8183.12</v>
      </c>
      <c r="AM142" s="159" t="s">
        <v>1785</v>
      </c>
    </row>
    <row r="143" spans="1:39" x14ac:dyDescent="0.25">
      <c r="A143" s="284" t="s">
        <v>712</v>
      </c>
      <c r="B143" s="36" t="s">
        <v>713</v>
      </c>
      <c r="C143" s="39" t="s">
        <v>2221</v>
      </c>
      <c r="D143" s="37" t="s">
        <v>433</v>
      </c>
      <c r="E143" s="32">
        <v>4547</v>
      </c>
      <c r="F143" s="38"/>
      <c r="G143" s="21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>
        <f t="shared" si="10"/>
        <v>4547</v>
      </c>
      <c r="T143" s="34"/>
      <c r="U143" s="34"/>
      <c r="V143" s="35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>
        <f t="shared" si="11"/>
        <v>0</v>
      </c>
      <c r="AL143" s="34">
        <f t="shared" si="9"/>
        <v>4547</v>
      </c>
      <c r="AM143" s="159" t="s">
        <v>1785</v>
      </c>
    </row>
    <row r="144" spans="1:39" x14ac:dyDescent="0.25">
      <c r="A144" s="284" t="s">
        <v>714</v>
      </c>
      <c r="B144" s="36" t="s">
        <v>715</v>
      </c>
      <c r="C144" s="21" t="s">
        <v>716</v>
      </c>
      <c r="D144" s="37" t="s">
        <v>430</v>
      </c>
      <c r="E144" s="32">
        <v>8577.67</v>
      </c>
      <c r="F144" s="38"/>
      <c r="G144" s="21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>
        <f t="shared" si="10"/>
        <v>8577.67</v>
      </c>
      <c r="T144" s="34"/>
      <c r="U144" s="34"/>
      <c r="V144" s="35"/>
      <c r="W144" s="34"/>
      <c r="X144" s="34"/>
      <c r="Y144" s="34"/>
      <c r="Z144" s="34">
        <f>1</f>
        <v>1</v>
      </c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>
        <v>401</v>
      </c>
      <c r="AL144" s="34">
        <f t="shared" si="9"/>
        <v>8176.67</v>
      </c>
      <c r="AM144" s="159" t="s">
        <v>1785</v>
      </c>
    </row>
    <row r="145" spans="1:39" x14ac:dyDescent="0.25">
      <c r="A145" s="284" t="s">
        <v>717</v>
      </c>
      <c r="B145" s="36" t="s">
        <v>718</v>
      </c>
      <c r="C145" s="39" t="s">
        <v>2222</v>
      </c>
      <c r="D145" s="37" t="s">
        <v>438</v>
      </c>
      <c r="E145" s="32">
        <v>1199</v>
      </c>
      <c r="F145" s="38"/>
      <c r="G145" s="21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>
        <f t="shared" si="10"/>
        <v>1199</v>
      </c>
      <c r="T145" s="34"/>
      <c r="U145" s="34"/>
      <c r="V145" s="35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>
        <v>250</v>
      </c>
      <c r="AL145" s="34">
        <f t="shared" si="9"/>
        <v>949</v>
      </c>
      <c r="AM145" s="159" t="s">
        <v>1785</v>
      </c>
    </row>
    <row r="146" spans="1:39" x14ac:dyDescent="0.25">
      <c r="A146" s="284" t="s">
        <v>719</v>
      </c>
      <c r="B146" s="36" t="s">
        <v>720</v>
      </c>
      <c r="C146" s="39" t="s">
        <v>2223</v>
      </c>
      <c r="D146" s="37" t="s">
        <v>433</v>
      </c>
      <c r="E146" s="32">
        <v>200</v>
      </c>
      <c r="F146" s="38"/>
      <c r="G146" s="21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>
        <f t="shared" si="10"/>
        <v>200</v>
      </c>
      <c r="T146" s="34"/>
      <c r="U146" s="34"/>
      <c r="V146" s="35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>
        <f t="shared" si="11"/>
        <v>0</v>
      </c>
      <c r="AL146" s="34">
        <f t="shared" si="9"/>
        <v>200</v>
      </c>
      <c r="AM146" s="159" t="s">
        <v>1785</v>
      </c>
    </row>
    <row r="147" spans="1:39" x14ac:dyDescent="0.25">
      <c r="A147" s="284" t="s">
        <v>721</v>
      </c>
      <c r="B147" s="36" t="s">
        <v>722</v>
      </c>
      <c r="C147" s="39" t="s">
        <v>2224</v>
      </c>
      <c r="D147" s="37" t="s">
        <v>433</v>
      </c>
      <c r="E147" s="32">
        <v>1200</v>
      </c>
      <c r="F147" s="38"/>
      <c r="G147" s="21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>
        <f t="shared" si="10"/>
        <v>1200</v>
      </c>
      <c r="T147" s="34"/>
      <c r="U147" s="34"/>
      <c r="V147" s="35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>
        <f t="shared" si="11"/>
        <v>0</v>
      </c>
      <c r="AL147" s="34">
        <f t="shared" si="9"/>
        <v>1200</v>
      </c>
      <c r="AM147" s="159" t="s">
        <v>1785</v>
      </c>
    </row>
    <row r="148" spans="1:39" x14ac:dyDescent="0.25">
      <c r="A148" s="284" t="s">
        <v>723</v>
      </c>
      <c r="B148" s="36" t="s">
        <v>724</v>
      </c>
      <c r="C148" s="39" t="s">
        <v>725</v>
      </c>
      <c r="D148" s="37" t="s">
        <v>433</v>
      </c>
      <c r="E148" s="32">
        <v>822.92000000000007</v>
      </c>
      <c r="F148" s="38"/>
      <c r="G148" s="21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>
        <f>500+500</f>
        <v>1000</v>
      </c>
      <c r="S148" s="34">
        <f t="shared" si="10"/>
        <v>1822.92</v>
      </c>
      <c r="T148" s="34"/>
      <c r="U148" s="34"/>
      <c r="V148" s="35"/>
      <c r="W148" s="34">
        <f>250</f>
        <v>250</v>
      </c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>
        <v>260</v>
      </c>
      <c r="AL148" s="34">
        <f t="shared" si="9"/>
        <v>1562.92</v>
      </c>
      <c r="AM148" s="159" t="s">
        <v>1785</v>
      </c>
    </row>
    <row r="149" spans="1:39" x14ac:dyDescent="0.25">
      <c r="A149" s="284" t="s">
        <v>726</v>
      </c>
      <c r="B149" s="36" t="s">
        <v>727</v>
      </c>
      <c r="C149" s="39" t="s">
        <v>2225</v>
      </c>
      <c r="D149" s="37" t="s">
        <v>433</v>
      </c>
      <c r="E149" s="32">
        <v>7990.8960000000006</v>
      </c>
      <c r="F149" s="38"/>
      <c r="G149" s="21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>
        <f t="shared" si="10"/>
        <v>7990.8960000000006</v>
      </c>
      <c r="T149" s="34"/>
      <c r="U149" s="34"/>
      <c r="V149" s="35">
        <f>150</f>
        <v>150</v>
      </c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>
        <f t="shared" si="11"/>
        <v>150</v>
      </c>
      <c r="AL149" s="34">
        <f t="shared" si="9"/>
        <v>7840.8960000000006</v>
      </c>
      <c r="AM149" s="159" t="s">
        <v>1785</v>
      </c>
    </row>
    <row r="150" spans="1:39" x14ac:dyDescent="0.25">
      <c r="A150" s="284" t="s">
        <v>728</v>
      </c>
      <c r="B150" s="36" t="s">
        <v>729</v>
      </c>
      <c r="C150" s="39" t="s">
        <v>2226</v>
      </c>
      <c r="D150" s="37" t="s">
        <v>433</v>
      </c>
      <c r="E150" s="32">
        <v>2800</v>
      </c>
      <c r="F150" s="38"/>
      <c r="G150" s="21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>
        <f t="shared" si="10"/>
        <v>2800</v>
      </c>
      <c r="T150" s="34"/>
      <c r="U150" s="34"/>
      <c r="V150" s="35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>
        <f t="shared" si="11"/>
        <v>0</v>
      </c>
      <c r="AL150" s="34">
        <f t="shared" si="9"/>
        <v>2800</v>
      </c>
      <c r="AM150" s="159" t="s">
        <v>1785</v>
      </c>
    </row>
    <row r="151" spans="1:39" x14ac:dyDescent="0.25">
      <c r="A151" s="284" t="s">
        <v>730</v>
      </c>
      <c r="B151" s="36" t="s">
        <v>731</v>
      </c>
      <c r="C151" s="39" t="s">
        <v>2227</v>
      </c>
      <c r="D151" s="37" t="s">
        <v>438</v>
      </c>
      <c r="E151" s="32">
        <v>5399.79</v>
      </c>
      <c r="F151" s="38"/>
      <c r="G151" s="21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>
        <f t="shared" si="10"/>
        <v>5399.79</v>
      </c>
      <c r="T151" s="34"/>
      <c r="U151" s="34"/>
      <c r="V151" s="35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>
        <f t="shared" si="11"/>
        <v>0</v>
      </c>
      <c r="AL151" s="34">
        <f t="shared" si="9"/>
        <v>5399.79</v>
      </c>
      <c r="AM151" s="159" t="s">
        <v>1785</v>
      </c>
    </row>
    <row r="152" spans="1:39" x14ac:dyDescent="0.25">
      <c r="A152" s="284" t="s">
        <v>732</v>
      </c>
      <c r="B152" s="36" t="s">
        <v>733</v>
      </c>
      <c r="C152" s="39" t="s">
        <v>2228</v>
      </c>
      <c r="D152" s="37" t="s">
        <v>433</v>
      </c>
      <c r="E152" s="32">
        <v>600</v>
      </c>
      <c r="F152" s="38"/>
      <c r="G152" s="21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>
        <f t="shared" si="10"/>
        <v>600</v>
      </c>
      <c r="T152" s="34"/>
      <c r="U152" s="34"/>
      <c r="V152" s="35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>
        <f t="shared" si="11"/>
        <v>0</v>
      </c>
      <c r="AL152" s="34">
        <f t="shared" si="9"/>
        <v>600</v>
      </c>
      <c r="AM152" s="159" t="s">
        <v>1785</v>
      </c>
    </row>
    <row r="153" spans="1:39" x14ac:dyDescent="0.25">
      <c r="A153" s="284" t="s">
        <v>734</v>
      </c>
      <c r="B153" s="36" t="s">
        <v>735</v>
      </c>
      <c r="C153" s="39" t="s">
        <v>2229</v>
      </c>
      <c r="D153" s="37" t="s">
        <v>433</v>
      </c>
      <c r="E153" s="32">
        <v>400</v>
      </c>
      <c r="F153" s="38"/>
      <c r="G153" s="21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>
        <f t="shared" si="10"/>
        <v>400</v>
      </c>
      <c r="T153" s="34"/>
      <c r="U153" s="34"/>
      <c r="V153" s="35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>
        <f t="shared" si="11"/>
        <v>0</v>
      </c>
      <c r="AL153" s="34">
        <f t="shared" si="9"/>
        <v>400</v>
      </c>
      <c r="AM153" s="159" t="s">
        <v>1785</v>
      </c>
    </row>
    <row r="154" spans="1:39" x14ac:dyDescent="0.25">
      <c r="A154" s="284" t="s">
        <v>736</v>
      </c>
      <c r="B154" s="36" t="s">
        <v>737</v>
      </c>
      <c r="C154" s="39" t="s">
        <v>2230</v>
      </c>
      <c r="D154" s="37" t="s">
        <v>466</v>
      </c>
      <c r="E154" s="32">
        <v>498</v>
      </c>
      <c r="F154" s="38"/>
      <c r="G154" s="21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>
        <f t="shared" si="10"/>
        <v>498</v>
      </c>
      <c r="T154" s="34"/>
      <c r="U154" s="34"/>
      <c r="V154" s="35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>
        <f t="shared" si="11"/>
        <v>0</v>
      </c>
      <c r="AL154" s="34">
        <f t="shared" si="9"/>
        <v>498</v>
      </c>
      <c r="AM154" s="159" t="s">
        <v>1785</v>
      </c>
    </row>
    <row r="155" spans="1:39" x14ac:dyDescent="0.25">
      <c r="A155" s="284" t="s">
        <v>738</v>
      </c>
      <c r="B155" s="36" t="s">
        <v>739</v>
      </c>
      <c r="C155" s="39" t="s">
        <v>2231</v>
      </c>
      <c r="D155" s="37" t="s">
        <v>438</v>
      </c>
      <c r="E155" s="32">
        <v>400</v>
      </c>
      <c r="F155" s="38"/>
      <c r="G155" s="21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>
        <f t="shared" si="10"/>
        <v>400</v>
      </c>
      <c r="T155" s="34"/>
      <c r="U155" s="34"/>
      <c r="V155" s="35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>
        <f t="shared" si="11"/>
        <v>0</v>
      </c>
      <c r="AL155" s="34">
        <f t="shared" si="9"/>
        <v>400</v>
      </c>
      <c r="AM155" s="159" t="s">
        <v>1785</v>
      </c>
    </row>
    <row r="156" spans="1:39" x14ac:dyDescent="0.25">
      <c r="A156" s="284" t="s">
        <v>740</v>
      </c>
      <c r="B156" s="36" t="s">
        <v>741</v>
      </c>
      <c r="C156" s="39" t="s">
        <v>2232</v>
      </c>
      <c r="D156" s="37" t="s">
        <v>433</v>
      </c>
      <c r="E156" s="32">
        <v>650</v>
      </c>
      <c r="F156" s="38"/>
      <c r="G156" s="21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>
        <f t="shared" si="10"/>
        <v>650</v>
      </c>
      <c r="T156" s="34"/>
      <c r="U156" s="34"/>
      <c r="V156" s="35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>
        <f t="shared" si="11"/>
        <v>0</v>
      </c>
      <c r="AL156" s="34">
        <f t="shared" si="9"/>
        <v>650</v>
      </c>
      <c r="AM156" s="159" t="s">
        <v>1785</v>
      </c>
    </row>
    <row r="157" spans="1:39" x14ac:dyDescent="0.25">
      <c r="A157" s="284" t="s">
        <v>742</v>
      </c>
      <c r="B157" s="36" t="s">
        <v>743</v>
      </c>
      <c r="C157" s="39" t="s">
        <v>744</v>
      </c>
      <c r="D157" s="37" t="s">
        <v>433</v>
      </c>
      <c r="E157" s="32">
        <v>1000</v>
      </c>
      <c r="F157" s="38"/>
      <c r="G157" s="21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>
        <f t="shared" si="10"/>
        <v>1000</v>
      </c>
      <c r="T157" s="34"/>
      <c r="U157" s="34"/>
      <c r="V157" s="35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>
        <v>50</v>
      </c>
      <c r="AL157" s="34">
        <f t="shared" si="9"/>
        <v>950</v>
      </c>
      <c r="AM157" s="159" t="s">
        <v>1785</v>
      </c>
    </row>
    <row r="158" spans="1:39" x14ac:dyDescent="0.25">
      <c r="A158" s="284" t="s">
        <v>745</v>
      </c>
      <c r="B158" s="36" t="s">
        <v>746</v>
      </c>
      <c r="C158" s="39" t="s">
        <v>2233</v>
      </c>
      <c r="D158" s="37" t="s">
        <v>433</v>
      </c>
      <c r="E158" s="32">
        <v>100</v>
      </c>
      <c r="F158" s="38"/>
      <c r="G158" s="21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>
        <f t="shared" si="10"/>
        <v>100</v>
      </c>
      <c r="T158" s="34"/>
      <c r="U158" s="34"/>
      <c r="V158" s="35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>
        <f t="shared" si="11"/>
        <v>0</v>
      </c>
      <c r="AL158" s="140">
        <f t="shared" si="9"/>
        <v>100</v>
      </c>
      <c r="AM158" s="159" t="s">
        <v>1785</v>
      </c>
    </row>
    <row r="159" spans="1:39" x14ac:dyDescent="0.25">
      <c r="A159" s="284" t="s">
        <v>747</v>
      </c>
      <c r="B159" s="36" t="s">
        <v>748</v>
      </c>
      <c r="C159" s="39" t="s">
        <v>2234</v>
      </c>
      <c r="D159" s="37" t="s">
        <v>433</v>
      </c>
      <c r="E159" s="32">
        <v>60</v>
      </c>
      <c r="F159" s="38"/>
      <c r="G159" s="21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>
        <f t="shared" si="10"/>
        <v>60</v>
      </c>
      <c r="T159" s="34"/>
      <c r="U159" s="34"/>
      <c r="V159" s="35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>
        <f t="shared" si="11"/>
        <v>0</v>
      </c>
      <c r="AL159" s="148">
        <f t="shared" si="9"/>
        <v>60</v>
      </c>
      <c r="AM159" s="159" t="s">
        <v>1785</v>
      </c>
    </row>
    <row r="160" spans="1:39" x14ac:dyDescent="0.25">
      <c r="A160" s="284" t="s">
        <v>749</v>
      </c>
      <c r="B160" s="36" t="s">
        <v>750</v>
      </c>
      <c r="C160" s="39" t="s">
        <v>2235</v>
      </c>
      <c r="D160" s="37" t="s">
        <v>433</v>
      </c>
      <c r="E160" s="32">
        <v>600</v>
      </c>
      <c r="F160" s="38"/>
      <c r="G160" s="21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>
        <f t="shared" si="10"/>
        <v>600</v>
      </c>
      <c r="T160" s="34"/>
      <c r="U160" s="34"/>
      <c r="V160" s="35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>
        <f t="shared" si="11"/>
        <v>0</v>
      </c>
      <c r="AL160" s="34">
        <f t="shared" si="9"/>
        <v>600</v>
      </c>
      <c r="AM160" s="159" t="s">
        <v>1785</v>
      </c>
    </row>
    <row r="161" spans="1:39" x14ac:dyDescent="0.25">
      <c r="A161" s="284" t="s">
        <v>751</v>
      </c>
      <c r="B161" s="36" t="s">
        <v>752</v>
      </c>
      <c r="C161" s="39" t="s">
        <v>753</v>
      </c>
      <c r="D161" s="37" t="s">
        <v>433</v>
      </c>
      <c r="E161" s="32">
        <v>1</v>
      </c>
      <c r="F161" s="38"/>
      <c r="G161" s="21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>
        <f t="shared" si="10"/>
        <v>1</v>
      </c>
      <c r="T161" s="34"/>
      <c r="U161" s="34"/>
      <c r="V161" s="35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>
        <f t="shared" si="11"/>
        <v>0</v>
      </c>
      <c r="AL161" s="139">
        <f t="shared" si="9"/>
        <v>1</v>
      </c>
      <c r="AM161" s="159" t="s">
        <v>1786</v>
      </c>
    </row>
    <row r="162" spans="1:39" x14ac:dyDescent="0.25">
      <c r="A162" s="284" t="s">
        <v>754</v>
      </c>
      <c r="B162" s="36" t="s">
        <v>2236</v>
      </c>
      <c r="C162" s="39" t="s">
        <v>701</v>
      </c>
      <c r="D162" s="37" t="s">
        <v>433</v>
      </c>
      <c r="E162" s="32">
        <v>1</v>
      </c>
      <c r="F162" s="38"/>
      <c r="G162" s="21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>
        <f t="shared" si="10"/>
        <v>1</v>
      </c>
      <c r="T162" s="34"/>
      <c r="U162" s="34"/>
      <c r="V162" s="35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>
        <f t="shared" si="11"/>
        <v>0</v>
      </c>
      <c r="AL162" s="139">
        <f t="shared" si="9"/>
        <v>1</v>
      </c>
      <c r="AM162" s="159" t="s">
        <v>1786</v>
      </c>
    </row>
    <row r="163" spans="1:39" x14ac:dyDescent="0.25">
      <c r="A163" s="284" t="s">
        <v>755</v>
      </c>
      <c r="B163" s="36" t="s">
        <v>756</v>
      </c>
      <c r="C163" s="39" t="s">
        <v>2237</v>
      </c>
      <c r="D163" s="37" t="s">
        <v>433</v>
      </c>
      <c r="E163" s="32">
        <v>499</v>
      </c>
      <c r="F163" s="38"/>
      <c r="G163" s="21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>
        <f t="shared" si="10"/>
        <v>499</v>
      </c>
      <c r="T163" s="34"/>
      <c r="U163" s="34"/>
      <c r="V163" s="35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>
        <f t="shared" si="11"/>
        <v>0</v>
      </c>
      <c r="AL163" s="34">
        <f t="shared" si="9"/>
        <v>499</v>
      </c>
      <c r="AM163" s="159" t="s">
        <v>1785</v>
      </c>
    </row>
    <row r="164" spans="1:39" x14ac:dyDescent="0.25">
      <c r="A164" s="284" t="s">
        <v>757</v>
      </c>
      <c r="B164" s="36" t="s">
        <v>758</v>
      </c>
      <c r="C164" s="39" t="s">
        <v>2238</v>
      </c>
      <c r="D164" s="37" t="s">
        <v>438</v>
      </c>
      <c r="E164" s="32">
        <v>250</v>
      </c>
      <c r="F164" s="38"/>
      <c r="G164" s="21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>
        <f t="shared" si="10"/>
        <v>250</v>
      </c>
      <c r="T164" s="34"/>
      <c r="U164" s="34"/>
      <c r="V164" s="35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>
        <f t="shared" si="11"/>
        <v>0</v>
      </c>
      <c r="AL164" s="34">
        <f t="shared" si="9"/>
        <v>250</v>
      </c>
      <c r="AM164" s="159" t="s">
        <v>1785</v>
      </c>
    </row>
    <row r="165" spans="1:39" x14ac:dyDescent="0.25">
      <c r="A165" s="284" t="s">
        <v>759</v>
      </c>
      <c r="B165" s="36" t="s">
        <v>760</v>
      </c>
      <c r="C165" s="42" t="s">
        <v>2239</v>
      </c>
      <c r="D165" s="37" t="s">
        <v>433</v>
      </c>
      <c r="E165" s="32">
        <v>250</v>
      </c>
      <c r="F165" s="38"/>
      <c r="G165" s="21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>
        <f t="shared" si="10"/>
        <v>250</v>
      </c>
      <c r="T165" s="34"/>
      <c r="U165" s="34"/>
      <c r="V165" s="35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>
        <f t="shared" si="11"/>
        <v>0</v>
      </c>
      <c r="AL165" s="34">
        <f t="shared" si="9"/>
        <v>250</v>
      </c>
      <c r="AM165" s="159" t="s">
        <v>1785</v>
      </c>
    </row>
    <row r="166" spans="1:39" x14ac:dyDescent="0.25">
      <c r="A166" s="284" t="s">
        <v>761</v>
      </c>
      <c r="B166" s="36" t="s">
        <v>762</v>
      </c>
      <c r="C166" s="42" t="s">
        <v>2240</v>
      </c>
      <c r="D166" s="37" t="s">
        <v>433</v>
      </c>
      <c r="E166" s="32">
        <v>943</v>
      </c>
      <c r="F166" s="38"/>
      <c r="G166" s="21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>
        <f t="shared" si="10"/>
        <v>943</v>
      </c>
      <c r="T166" s="34"/>
      <c r="U166" s="34"/>
      <c r="V166" s="35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>
        <v>5</v>
      </c>
      <c r="AL166" s="34">
        <f t="shared" si="9"/>
        <v>938</v>
      </c>
      <c r="AM166" s="159" t="s">
        <v>1785</v>
      </c>
    </row>
    <row r="167" spans="1:39" x14ac:dyDescent="0.25">
      <c r="A167" s="284" t="s">
        <v>763</v>
      </c>
      <c r="B167" s="36" t="s">
        <v>764</v>
      </c>
      <c r="C167" s="42" t="s">
        <v>2241</v>
      </c>
      <c r="D167" s="37" t="s">
        <v>466</v>
      </c>
      <c r="E167" s="32">
        <v>1000</v>
      </c>
      <c r="F167" s="38"/>
      <c r="G167" s="21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>
        <f t="shared" si="10"/>
        <v>1000</v>
      </c>
      <c r="T167" s="34"/>
      <c r="U167" s="34"/>
      <c r="V167" s="35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>
        <f t="shared" si="11"/>
        <v>0</v>
      </c>
      <c r="AL167" s="34">
        <f t="shared" si="9"/>
        <v>1000</v>
      </c>
      <c r="AM167" s="159" t="s">
        <v>1787</v>
      </c>
    </row>
    <row r="168" spans="1:39" x14ac:dyDescent="0.25">
      <c r="A168" s="284" t="s">
        <v>765</v>
      </c>
      <c r="B168" s="36" t="s">
        <v>766</v>
      </c>
      <c r="C168" s="21" t="s">
        <v>767</v>
      </c>
      <c r="D168" s="37" t="s">
        <v>433</v>
      </c>
      <c r="E168" s="32">
        <v>500</v>
      </c>
      <c r="F168" s="38"/>
      <c r="G168" s="21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>
        <f t="shared" si="10"/>
        <v>500</v>
      </c>
      <c r="T168" s="34"/>
      <c r="U168" s="34"/>
      <c r="V168" s="35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>
        <v>0</v>
      </c>
      <c r="AL168" s="34">
        <f t="shared" si="9"/>
        <v>500</v>
      </c>
      <c r="AM168" s="159" t="s">
        <v>1785</v>
      </c>
    </row>
    <row r="169" spans="1:39" ht="15.75" thickBot="1" x14ac:dyDescent="0.3">
      <c r="A169" s="289" t="s">
        <v>2452</v>
      </c>
      <c r="B169" s="48" t="s">
        <v>2453</v>
      </c>
      <c r="C169" s="58"/>
      <c r="D169" s="99"/>
      <c r="E169" s="145"/>
      <c r="F169" s="58"/>
      <c r="G169" s="59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1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>
        <v>100</v>
      </c>
      <c r="AM169" s="193" t="s">
        <v>1785</v>
      </c>
    </row>
    <row r="170" spans="1:39" ht="15.75" thickBot="1" x14ac:dyDescent="0.3">
      <c r="A170" s="378" t="s">
        <v>768</v>
      </c>
      <c r="B170" s="379"/>
      <c r="C170" s="379"/>
      <c r="D170" s="379"/>
      <c r="E170" s="379"/>
      <c r="F170" s="379"/>
      <c r="G170" s="379"/>
      <c r="H170" s="379"/>
      <c r="I170" s="379"/>
      <c r="J170" s="379"/>
      <c r="K170" s="379"/>
      <c r="L170" s="379"/>
      <c r="M170" s="379"/>
      <c r="N170" s="379"/>
      <c r="O170" s="379"/>
      <c r="P170" s="379"/>
      <c r="Q170" s="379"/>
      <c r="R170" s="379"/>
      <c r="S170" s="379"/>
      <c r="T170" s="379"/>
      <c r="U170" s="379"/>
      <c r="V170" s="379"/>
      <c r="W170" s="379"/>
      <c r="X170" s="379"/>
      <c r="Y170" s="379"/>
      <c r="Z170" s="379"/>
      <c r="AA170" s="379"/>
      <c r="AB170" s="379"/>
      <c r="AC170" s="379"/>
      <c r="AD170" s="379"/>
      <c r="AE170" s="379"/>
      <c r="AF170" s="379"/>
      <c r="AG170" s="379"/>
      <c r="AH170" s="379"/>
      <c r="AI170" s="379"/>
      <c r="AJ170" s="379"/>
      <c r="AK170" s="379"/>
      <c r="AL170" s="379"/>
      <c r="AM170" s="380"/>
    </row>
    <row r="171" spans="1:39" x14ac:dyDescent="0.25">
      <c r="A171" s="283" t="s">
        <v>769</v>
      </c>
      <c r="B171" s="150" t="s">
        <v>770</v>
      </c>
      <c r="C171" s="151" t="s">
        <v>771</v>
      </c>
      <c r="D171" s="152" t="s">
        <v>433</v>
      </c>
      <c r="E171" s="153">
        <v>3100</v>
      </c>
      <c r="F171" s="154"/>
      <c r="G171" s="155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>
        <f t="shared" ref="S171:S179" si="12">SUM(E171:R171)</f>
        <v>3100</v>
      </c>
      <c r="T171" s="156"/>
      <c r="U171" s="156"/>
      <c r="V171" s="157"/>
      <c r="W171" s="156"/>
      <c r="X171" s="156"/>
      <c r="Y171" s="156"/>
      <c r="Z171" s="156"/>
      <c r="AA171" s="156"/>
      <c r="AB171" s="156"/>
      <c r="AC171" s="156"/>
      <c r="AD171" s="156"/>
      <c r="AE171" s="156"/>
      <c r="AF171" s="156"/>
      <c r="AG171" s="156"/>
      <c r="AH171" s="156"/>
      <c r="AI171" s="156"/>
      <c r="AJ171" s="156"/>
      <c r="AK171" s="156">
        <f t="shared" ref="AK171:AK201" si="13">SUM(T171:AJ171)</f>
        <v>0</v>
      </c>
      <c r="AL171" s="156">
        <f t="shared" si="9"/>
        <v>3100</v>
      </c>
      <c r="AM171" s="158" t="s">
        <v>1785</v>
      </c>
    </row>
    <row r="172" spans="1:39" x14ac:dyDescent="0.25">
      <c r="A172" s="284" t="s">
        <v>772</v>
      </c>
      <c r="B172" s="36" t="s">
        <v>773</v>
      </c>
      <c r="C172" s="39" t="s">
        <v>2242</v>
      </c>
      <c r="D172" s="37" t="s">
        <v>433</v>
      </c>
      <c r="E172" s="32">
        <v>500</v>
      </c>
      <c r="F172" s="38"/>
      <c r="G172" s="21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>
        <f t="shared" si="12"/>
        <v>500</v>
      </c>
      <c r="T172" s="34"/>
      <c r="U172" s="34"/>
      <c r="V172" s="35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>
        <f t="shared" si="13"/>
        <v>0</v>
      </c>
      <c r="AL172" s="34">
        <f t="shared" si="9"/>
        <v>500</v>
      </c>
      <c r="AM172" s="159" t="s">
        <v>1789</v>
      </c>
    </row>
    <row r="173" spans="1:39" x14ac:dyDescent="0.25">
      <c r="A173" s="284" t="s">
        <v>772</v>
      </c>
      <c r="B173" s="36" t="s">
        <v>773</v>
      </c>
      <c r="C173" s="39" t="s">
        <v>2243</v>
      </c>
      <c r="D173" s="37" t="s">
        <v>433</v>
      </c>
      <c r="E173" s="32">
        <v>2</v>
      </c>
      <c r="F173" s="38"/>
      <c r="G173" s="21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>
        <f t="shared" si="12"/>
        <v>2</v>
      </c>
      <c r="T173" s="34"/>
      <c r="U173" s="34"/>
      <c r="V173" s="35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>
        <f t="shared" si="13"/>
        <v>0</v>
      </c>
      <c r="AL173" s="34">
        <f t="shared" si="9"/>
        <v>2</v>
      </c>
      <c r="AM173" s="159" t="s">
        <v>1787</v>
      </c>
    </row>
    <row r="174" spans="1:39" x14ac:dyDescent="0.25">
      <c r="A174" s="284" t="s">
        <v>774</v>
      </c>
      <c r="B174" s="36" t="s">
        <v>775</v>
      </c>
      <c r="C174" s="160" t="s">
        <v>2244</v>
      </c>
      <c r="D174" s="37" t="s">
        <v>433</v>
      </c>
      <c r="E174" s="32">
        <v>380</v>
      </c>
      <c r="F174" s="38"/>
      <c r="G174" s="21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>
        <f t="shared" si="12"/>
        <v>380</v>
      </c>
      <c r="T174" s="34"/>
      <c r="U174" s="34"/>
      <c r="V174" s="35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>
        <f t="shared" si="13"/>
        <v>0</v>
      </c>
      <c r="AL174" s="34">
        <f t="shared" ref="AL174:AL237" si="14">S174-AK174</f>
        <v>380</v>
      </c>
      <c r="AM174" s="159" t="s">
        <v>1785</v>
      </c>
    </row>
    <row r="175" spans="1:39" x14ac:dyDescent="0.25">
      <c r="A175" s="284" t="s">
        <v>776</v>
      </c>
      <c r="B175" s="36" t="s">
        <v>777</v>
      </c>
      <c r="C175" s="39" t="s">
        <v>778</v>
      </c>
      <c r="D175" s="37" t="s">
        <v>433</v>
      </c>
      <c r="E175" s="32">
        <v>2</v>
      </c>
      <c r="F175" s="38"/>
      <c r="G175" s="21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>
        <f t="shared" si="12"/>
        <v>2</v>
      </c>
      <c r="T175" s="34"/>
      <c r="U175" s="34"/>
      <c r="V175" s="35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>
        <f t="shared" si="13"/>
        <v>0</v>
      </c>
      <c r="AL175" s="53">
        <f t="shared" si="14"/>
        <v>2</v>
      </c>
      <c r="AM175" s="159" t="s">
        <v>1790</v>
      </c>
    </row>
    <row r="176" spans="1:39" x14ac:dyDescent="0.25">
      <c r="A176" s="284" t="s">
        <v>779</v>
      </c>
      <c r="B176" s="36" t="s">
        <v>780</v>
      </c>
      <c r="C176" s="39" t="s">
        <v>781</v>
      </c>
      <c r="D176" s="37" t="s">
        <v>433</v>
      </c>
      <c r="E176" s="32">
        <v>9100</v>
      </c>
      <c r="F176" s="38"/>
      <c r="G176" s="21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>
        <f t="shared" si="12"/>
        <v>9100</v>
      </c>
      <c r="T176" s="34"/>
      <c r="U176" s="34"/>
      <c r="V176" s="35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>
        <f t="shared" si="13"/>
        <v>0</v>
      </c>
      <c r="AL176" s="34">
        <f t="shared" si="14"/>
        <v>9100</v>
      </c>
      <c r="AM176" s="159" t="s">
        <v>1785</v>
      </c>
    </row>
    <row r="177" spans="1:39" x14ac:dyDescent="0.25">
      <c r="A177" s="284" t="s">
        <v>782</v>
      </c>
      <c r="B177" s="36" t="s">
        <v>783</v>
      </c>
      <c r="C177" s="39" t="s">
        <v>778</v>
      </c>
      <c r="D177" s="37" t="s">
        <v>433</v>
      </c>
      <c r="E177" s="32">
        <v>23</v>
      </c>
      <c r="F177" s="38"/>
      <c r="G177" s="21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>
        <f t="shared" si="12"/>
        <v>23</v>
      </c>
      <c r="T177" s="34"/>
      <c r="U177" s="34"/>
      <c r="V177" s="35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>
        <v>1</v>
      </c>
      <c r="AL177" s="53">
        <v>0</v>
      </c>
      <c r="AM177" s="159" t="s">
        <v>1790</v>
      </c>
    </row>
    <row r="178" spans="1:39" x14ac:dyDescent="0.25">
      <c r="A178" s="284" t="s">
        <v>784</v>
      </c>
      <c r="B178" s="36" t="s">
        <v>785</v>
      </c>
      <c r="C178" s="39" t="s">
        <v>786</v>
      </c>
      <c r="D178" s="37" t="s">
        <v>433</v>
      </c>
      <c r="E178" s="32">
        <v>1000</v>
      </c>
      <c r="F178" s="38"/>
      <c r="G178" s="21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>
        <f>1000</f>
        <v>1000</v>
      </c>
      <c r="S178" s="34">
        <f t="shared" si="12"/>
        <v>2000</v>
      </c>
      <c r="T178" s="34"/>
      <c r="U178" s="34"/>
      <c r="V178" s="35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>
        <f t="shared" si="13"/>
        <v>0</v>
      </c>
      <c r="AL178" s="34">
        <f t="shared" si="14"/>
        <v>2000</v>
      </c>
      <c r="AM178" s="159" t="s">
        <v>1785</v>
      </c>
    </row>
    <row r="179" spans="1:39" ht="15.75" thickBot="1" x14ac:dyDescent="0.3">
      <c r="A179" s="285" t="s">
        <v>787</v>
      </c>
      <c r="B179" s="170" t="s">
        <v>788</v>
      </c>
      <c r="C179" s="171"/>
      <c r="D179" s="163" t="s">
        <v>433</v>
      </c>
      <c r="E179" s="164">
        <v>2000</v>
      </c>
      <c r="F179" s="165"/>
      <c r="G179" s="166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>
        <f t="shared" si="12"/>
        <v>2000</v>
      </c>
      <c r="T179" s="167"/>
      <c r="U179" s="167"/>
      <c r="V179" s="168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7"/>
      <c r="AK179" s="167">
        <f t="shared" si="13"/>
        <v>0</v>
      </c>
      <c r="AL179" s="167">
        <f t="shared" si="14"/>
        <v>2000</v>
      </c>
      <c r="AM179" s="169" t="s">
        <v>1785</v>
      </c>
    </row>
    <row r="180" spans="1:39" ht="15.75" thickBot="1" x14ac:dyDescent="0.3">
      <c r="A180" s="378" t="s">
        <v>789</v>
      </c>
      <c r="B180" s="379"/>
      <c r="C180" s="379"/>
      <c r="D180" s="379"/>
      <c r="E180" s="379"/>
      <c r="F180" s="379"/>
      <c r="G180" s="379"/>
      <c r="H180" s="379"/>
      <c r="I180" s="379"/>
      <c r="J180" s="379"/>
      <c r="K180" s="379"/>
      <c r="L180" s="379"/>
      <c r="M180" s="379"/>
      <c r="N180" s="379"/>
      <c r="O180" s="379"/>
      <c r="P180" s="379"/>
      <c r="Q180" s="379"/>
      <c r="R180" s="379"/>
      <c r="S180" s="379"/>
      <c r="T180" s="379"/>
      <c r="U180" s="379"/>
      <c r="V180" s="379"/>
      <c r="W180" s="379"/>
      <c r="X180" s="379"/>
      <c r="Y180" s="379"/>
      <c r="Z180" s="379"/>
      <c r="AA180" s="379"/>
      <c r="AB180" s="379"/>
      <c r="AC180" s="379"/>
      <c r="AD180" s="379"/>
      <c r="AE180" s="379"/>
      <c r="AF180" s="379"/>
      <c r="AG180" s="379"/>
      <c r="AH180" s="379"/>
      <c r="AI180" s="379"/>
      <c r="AJ180" s="379"/>
      <c r="AK180" s="379"/>
      <c r="AL180" s="379"/>
      <c r="AM180" s="380"/>
    </row>
    <row r="181" spans="1:39" x14ac:dyDescent="0.25">
      <c r="A181" s="283" t="s">
        <v>790</v>
      </c>
      <c r="B181" s="150" t="s">
        <v>791</v>
      </c>
      <c r="C181" s="151" t="s">
        <v>2245</v>
      </c>
      <c r="D181" s="152" t="s">
        <v>433</v>
      </c>
      <c r="E181" s="153">
        <v>8865</v>
      </c>
      <c r="F181" s="154"/>
      <c r="G181" s="155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>
        <f t="shared" ref="S181:S227" si="15">SUM(E181:R181)</f>
        <v>8865</v>
      </c>
      <c r="T181" s="156"/>
      <c r="U181" s="156"/>
      <c r="V181" s="157"/>
      <c r="W181" s="156"/>
      <c r="X181" s="156"/>
      <c r="Y181" s="156"/>
      <c r="Z181" s="156"/>
      <c r="AA181" s="156"/>
      <c r="AB181" s="156"/>
      <c r="AC181" s="156"/>
      <c r="AD181" s="156"/>
      <c r="AE181" s="156"/>
      <c r="AF181" s="156"/>
      <c r="AG181" s="156"/>
      <c r="AH181" s="156"/>
      <c r="AI181" s="156"/>
      <c r="AJ181" s="156"/>
      <c r="AK181" s="156">
        <v>1000</v>
      </c>
      <c r="AL181" s="156">
        <f t="shared" si="14"/>
        <v>7865</v>
      </c>
      <c r="AM181" s="158" t="s">
        <v>1785</v>
      </c>
    </row>
    <row r="182" spans="1:39" x14ac:dyDescent="0.25">
      <c r="A182" s="284" t="s">
        <v>792</v>
      </c>
      <c r="B182" s="36" t="s">
        <v>793</v>
      </c>
      <c r="C182" s="39" t="s">
        <v>794</v>
      </c>
      <c r="D182" s="37" t="s">
        <v>466</v>
      </c>
      <c r="E182" s="32">
        <v>1750</v>
      </c>
      <c r="F182" s="38"/>
      <c r="G182" s="21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>
        <f t="shared" si="15"/>
        <v>1750</v>
      </c>
      <c r="T182" s="34"/>
      <c r="U182" s="34"/>
      <c r="V182" s="35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>
        <f t="shared" si="13"/>
        <v>0</v>
      </c>
      <c r="AL182" s="34">
        <f t="shared" si="14"/>
        <v>1750</v>
      </c>
      <c r="AM182" s="159" t="s">
        <v>1785</v>
      </c>
    </row>
    <row r="183" spans="1:39" x14ac:dyDescent="0.25">
      <c r="A183" s="284" t="s">
        <v>795</v>
      </c>
      <c r="B183" s="36" t="s">
        <v>796</v>
      </c>
      <c r="C183" s="39" t="s">
        <v>2246</v>
      </c>
      <c r="D183" s="37" t="s">
        <v>433</v>
      </c>
      <c r="E183" s="32">
        <v>4127</v>
      </c>
      <c r="F183" s="38"/>
      <c r="G183" s="21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>
        <f t="shared" si="15"/>
        <v>4127</v>
      </c>
      <c r="T183" s="34"/>
      <c r="U183" s="34"/>
      <c r="V183" s="35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>
        <f t="shared" si="13"/>
        <v>0</v>
      </c>
      <c r="AL183" s="34">
        <f t="shared" si="14"/>
        <v>4127</v>
      </c>
      <c r="AM183" s="159" t="s">
        <v>1785</v>
      </c>
    </row>
    <row r="184" spans="1:39" x14ac:dyDescent="0.25">
      <c r="A184" s="284" t="s">
        <v>797</v>
      </c>
      <c r="B184" s="36" t="s">
        <v>798</v>
      </c>
      <c r="C184" s="39" t="s">
        <v>799</v>
      </c>
      <c r="D184" s="37" t="s">
        <v>433</v>
      </c>
      <c r="E184" s="32">
        <v>3191.4300000000003</v>
      </c>
      <c r="F184" s="38"/>
      <c r="G184" s="21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>
        <f t="shared" si="15"/>
        <v>3191.4300000000003</v>
      </c>
      <c r="T184" s="34">
        <f>500</f>
        <v>500</v>
      </c>
      <c r="U184" s="34"/>
      <c r="V184" s="35"/>
      <c r="W184" s="34">
        <f>500</f>
        <v>500</v>
      </c>
      <c r="X184" s="34"/>
      <c r="Y184" s="34"/>
      <c r="Z184" s="34">
        <f>2.19+1.7</f>
        <v>3.8899999999999997</v>
      </c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>
        <v>1685.29</v>
      </c>
      <c r="AL184" s="34">
        <f t="shared" si="14"/>
        <v>1506.1400000000003</v>
      </c>
      <c r="AM184" s="159" t="s">
        <v>1785</v>
      </c>
    </row>
    <row r="185" spans="1:39" x14ac:dyDescent="0.25">
      <c r="A185" s="284" t="s">
        <v>800</v>
      </c>
      <c r="B185" s="36" t="s">
        <v>801</v>
      </c>
      <c r="C185" s="39" t="s">
        <v>2247</v>
      </c>
      <c r="D185" s="37" t="s">
        <v>433</v>
      </c>
      <c r="E185" s="32">
        <v>4394.6000000000004</v>
      </c>
      <c r="F185" s="38"/>
      <c r="G185" s="21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>
        <f t="shared" si="15"/>
        <v>4394.6000000000004</v>
      </c>
      <c r="T185" s="34"/>
      <c r="U185" s="34"/>
      <c r="V185" s="35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>
        <f t="shared" si="13"/>
        <v>0</v>
      </c>
      <c r="AL185" s="34">
        <f t="shared" si="14"/>
        <v>4394.6000000000004</v>
      </c>
      <c r="AM185" s="159" t="s">
        <v>1785</v>
      </c>
    </row>
    <row r="186" spans="1:39" x14ac:dyDescent="0.25">
      <c r="A186" s="284" t="s">
        <v>802</v>
      </c>
      <c r="B186" s="36" t="s">
        <v>803</v>
      </c>
      <c r="C186" s="21" t="s">
        <v>804</v>
      </c>
      <c r="D186" s="37" t="s">
        <v>430</v>
      </c>
      <c r="E186" s="32">
        <v>18817.099999999999</v>
      </c>
      <c r="F186" s="38"/>
      <c r="G186" s="21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>
        <f t="shared" si="15"/>
        <v>18817.099999999999</v>
      </c>
      <c r="T186" s="34">
        <f>1000</f>
        <v>1000</v>
      </c>
      <c r="U186" s="34"/>
      <c r="V186" s="35"/>
      <c r="W186" s="34">
        <f>500</f>
        <v>500</v>
      </c>
      <c r="X186" s="34"/>
      <c r="Y186" s="34"/>
      <c r="Z186" s="34">
        <f>5</f>
        <v>5</v>
      </c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>
        <f t="shared" si="13"/>
        <v>1505</v>
      </c>
      <c r="AL186" s="34">
        <f t="shared" si="14"/>
        <v>17312.099999999999</v>
      </c>
      <c r="AM186" s="159" t="s">
        <v>1785</v>
      </c>
    </row>
    <row r="187" spans="1:39" x14ac:dyDescent="0.25">
      <c r="A187" s="284" t="s">
        <v>805</v>
      </c>
      <c r="B187" s="36" t="s">
        <v>806</v>
      </c>
      <c r="C187" s="39" t="s">
        <v>807</v>
      </c>
      <c r="D187" s="37" t="s">
        <v>438</v>
      </c>
      <c r="E187" s="32">
        <v>0</v>
      </c>
      <c r="F187" s="47"/>
      <c r="G187" s="2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>
        <f t="shared" si="15"/>
        <v>0</v>
      </c>
      <c r="T187" s="34"/>
      <c r="U187" s="34"/>
      <c r="V187" s="35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>
        <f t="shared" si="13"/>
        <v>0</v>
      </c>
      <c r="AL187" s="141">
        <f t="shared" si="14"/>
        <v>0</v>
      </c>
      <c r="AM187" s="159" t="s">
        <v>1787</v>
      </c>
    </row>
    <row r="188" spans="1:39" x14ac:dyDescent="0.25">
      <c r="A188" s="284" t="s">
        <v>808</v>
      </c>
      <c r="B188" s="36" t="s">
        <v>809</v>
      </c>
      <c r="C188" s="39" t="s">
        <v>2248</v>
      </c>
      <c r="D188" s="37" t="s">
        <v>433</v>
      </c>
      <c r="E188" s="32">
        <v>5800</v>
      </c>
      <c r="F188" s="38"/>
      <c r="G188" s="21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>
        <f t="shared" si="15"/>
        <v>5800</v>
      </c>
      <c r="T188" s="34"/>
      <c r="U188" s="34"/>
      <c r="V188" s="35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>
        <f t="shared" si="13"/>
        <v>0</v>
      </c>
      <c r="AL188" s="34">
        <f t="shared" si="14"/>
        <v>5800</v>
      </c>
      <c r="AM188" s="159" t="s">
        <v>1785</v>
      </c>
    </row>
    <row r="189" spans="1:39" x14ac:dyDescent="0.25">
      <c r="A189" s="284" t="s">
        <v>810</v>
      </c>
      <c r="B189" s="36" t="s">
        <v>811</v>
      </c>
      <c r="C189" s="39" t="s">
        <v>2249</v>
      </c>
      <c r="D189" s="37" t="s">
        <v>433</v>
      </c>
      <c r="E189" s="32">
        <v>5690</v>
      </c>
      <c r="F189" s="38"/>
      <c r="G189" s="21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>
        <f t="shared" si="15"/>
        <v>5690</v>
      </c>
      <c r="T189" s="34">
        <f>50</f>
        <v>50</v>
      </c>
      <c r="U189" s="34"/>
      <c r="V189" s="35">
        <f>1000</f>
        <v>1000</v>
      </c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>
        <v>1100</v>
      </c>
      <c r="AL189" s="34">
        <f t="shared" si="14"/>
        <v>4590</v>
      </c>
      <c r="AM189" s="159" t="s">
        <v>1785</v>
      </c>
    </row>
    <row r="190" spans="1:39" x14ac:dyDescent="0.25">
      <c r="A190" s="284" t="s">
        <v>812</v>
      </c>
      <c r="B190" s="36" t="s">
        <v>813</v>
      </c>
      <c r="C190" s="39" t="s">
        <v>2250</v>
      </c>
      <c r="D190" s="37" t="s">
        <v>475</v>
      </c>
      <c r="E190" s="32">
        <v>1150</v>
      </c>
      <c r="F190" s="38"/>
      <c r="G190" s="21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>
        <f t="shared" si="15"/>
        <v>1150</v>
      </c>
      <c r="T190" s="34"/>
      <c r="U190" s="34"/>
      <c r="V190" s="35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>
        <f t="shared" si="13"/>
        <v>0</v>
      </c>
      <c r="AL190" s="34">
        <f t="shared" si="14"/>
        <v>1150</v>
      </c>
      <c r="AM190" s="159" t="s">
        <v>1785</v>
      </c>
    </row>
    <row r="191" spans="1:39" x14ac:dyDescent="0.25">
      <c r="A191" s="284" t="s">
        <v>814</v>
      </c>
      <c r="B191" s="36" t="s">
        <v>815</v>
      </c>
      <c r="C191" s="39" t="s">
        <v>2251</v>
      </c>
      <c r="D191" s="37" t="s">
        <v>433</v>
      </c>
      <c r="E191" s="32">
        <v>250</v>
      </c>
      <c r="F191" s="38"/>
      <c r="G191" s="21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>
        <f t="shared" si="15"/>
        <v>250</v>
      </c>
      <c r="T191" s="34"/>
      <c r="U191" s="34"/>
      <c r="V191" s="35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>
        <f t="shared" si="13"/>
        <v>0</v>
      </c>
      <c r="AL191" s="34">
        <f t="shared" si="14"/>
        <v>250</v>
      </c>
      <c r="AM191" s="159" t="s">
        <v>1785</v>
      </c>
    </row>
    <row r="192" spans="1:39" x14ac:dyDescent="0.25">
      <c r="A192" s="284" t="s">
        <v>816</v>
      </c>
      <c r="B192" s="36" t="s">
        <v>817</v>
      </c>
      <c r="C192" s="39" t="s">
        <v>2252</v>
      </c>
      <c r="D192" s="37" t="s">
        <v>433</v>
      </c>
      <c r="E192" s="32">
        <v>4416</v>
      </c>
      <c r="F192" s="38"/>
      <c r="G192" s="21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>
        <f t="shared" si="15"/>
        <v>4416</v>
      </c>
      <c r="T192" s="34"/>
      <c r="U192" s="34"/>
      <c r="V192" s="35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>
        <f t="shared" si="13"/>
        <v>0</v>
      </c>
      <c r="AL192" s="34">
        <f t="shared" si="14"/>
        <v>4416</v>
      </c>
      <c r="AM192" s="159" t="s">
        <v>1785</v>
      </c>
    </row>
    <row r="193" spans="1:39" x14ac:dyDescent="0.25">
      <c r="A193" s="284" t="s">
        <v>818</v>
      </c>
      <c r="B193" s="36" t="s">
        <v>819</v>
      </c>
      <c r="C193" s="160" t="s">
        <v>2253</v>
      </c>
      <c r="D193" s="37" t="s">
        <v>433</v>
      </c>
      <c r="E193" s="32">
        <v>2732.8</v>
      </c>
      <c r="F193" s="38"/>
      <c r="G193" s="21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>
        <f t="shared" si="15"/>
        <v>2732.8</v>
      </c>
      <c r="T193" s="34"/>
      <c r="U193" s="34"/>
      <c r="V193" s="35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>
        <f t="shared" si="13"/>
        <v>0</v>
      </c>
      <c r="AL193" s="34">
        <f t="shared" si="14"/>
        <v>2732.8</v>
      </c>
      <c r="AM193" s="159" t="s">
        <v>1785</v>
      </c>
    </row>
    <row r="194" spans="1:39" x14ac:dyDescent="0.25">
      <c r="A194" s="284" t="s">
        <v>820</v>
      </c>
      <c r="B194" s="36" t="s">
        <v>821</v>
      </c>
      <c r="C194" s="39" t="s">
        <v>2254</v>
      </c>
      <c r="D194" s="37" t="s">
        <v>433</v>
      </c>
      <c r="E194" s="32">
        <v>4480</v>
      </c>
      <c r="F194" s="38"/>
      <c r="G194" s="21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>
        <f t="shared" si="15"/>
        <v>4480</v>
      </c>
      <c r="T194" s="34"/>
      <c r="U194" s="34"/>
      <c r="V194" s="35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>
        <f t="shared" si="13"/>
        <v>0</v>
      </c>
      <c r="AL194" s="34">
        <f t="shared" si="14"/>
        <v>4480</v>
      </c>
      <c r="AM194" s="159" t="s">
        <v>1785</v>
      </c>
    </row>
    <row r="195" spans="1:39" x14ac:dyDescent="0.25">
      <c r="A195" s="284" t="s">
        <v>822</v>
      </c>
      <c r="B195" s="36" t="s">
        <v>823</v>
      </c>
      <c r="C195" s="21" t="s">
        <v>2255</v>
      </c>
      <c r="D195" s="37" t="s">
        <v>466</v>
      </c>
      <c r="E195" s="32">
        <v>1186</v>
      </c>
      <c r="F195" s="38"/>
      <c r="G195" s="21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>
        <f t="shared" si="15"/>
        <v>1186</v>
      </c>
      <c r="T195" s="34"/>
      <c r="U195" s="34"/>
      <c r="V195" s="35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>
        <f t="shared" si="13"/>
        <v>0</v>
      </c>
      <c r="AL195" s="34">
        <f t="shared" si="14"/>
        <v>1186</v>
      </c>
      <c r="AM195" s="159" t="s">
        <v>1785</v>
      </c>
    </row>
    <row r="196" spans="1:39" x14ac:dyDescent="0.25">
      <c r="A196" s="284" t="s">
        <v>824</v>
      </c>
      <c r="B196" s="36" t="s">
        <v>825</v>
      </c>
      <c r="C196" s="39" t="s">
        <v>2256</v>
      </c>
      <c r="D196" s="37" t="s">
        <v>438</v>
      </c>
      <c r="E196" s="32">
        <v>2999.9</v>
      </c>
      <c r="F196" s="38"/>
      <c r="G196" s="21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>
        <f t="shared" si="15"/>
        <v>2999.9</v>
      </c>
      <c r="T196" s="34"/>
      <c r="U196" s="34"/>
      <c r="V196" s="35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>
        <f t="shared" si="13"/>
        <v>0</v>
      </c>
      <c r="AL196" s="34">
        <f t="shared" si="14"/>
        <v>2999.9</v>
      </c>
      <c r="AM196" s="159" t="s">
        <v>1785</v>
      </c>
    </row>
    <row r="197" spans="1:39" x14ac:dyDescent="0.25">
      <c r="A197" s="284" t="s">
        <v>826</v>
      </c>
      <c r="B197" s="36" t="s">
        <v>827</v>
      </c>
      <c r="C197" s="39" t="s">
        <v>2257</v>
      </c>
      <c r="D197" s="37" t="s">
        <v>433</v>
      </c>
      <c r="E197" s="32">
        <v>4200</v>
      </c>
      <c r="F197" s="38"/>
      <c r="G197" s="21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>
        <f t="shared" si="15"/>
        <v>4200</v>
      </c>
      <c r="T197" s="34"/>
      <c r="U197" s="34"/>
      <c r="V197" s="35"/>
      <c r="W197" s="34"/>
      <c r="X197" s="34"/>
      <c r="Y197" s="34"/>
      <c r="Z197" s="34">
        <f>1+0.3</f>
        <v>1.3</v>
      </c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>
        <f t="shared" si="13"/>
        <v>1.3</v>
      </c>
      <c r="AL197" s="34">
        <f t="shared" si="14"/>
        <v>4198.7</v>
      </c>
      <c r="AM197" s="159" t="s">
        <v>1785</v>
      </c>
    </row>
    <row r="198" spans="1:39" x14ac:dyDescent="0.25">
      <c r="A198" s="284" t="s">
        <v>828</v>
      </c>
      <c r="B198" s="36" t="s">
        <v>829</v>
      </c>
      <c r="C198" s="160" t="s">
        <v>2258</v>
      </c>
      <c r="D198" s="37" t="s">
        <v>433</v>
      </c>
      <c r="E198" s="32">
        <v>740</v>
      </c>
      <c r="F198" s="38"/>
      <c r="G198" s="21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>
        <f t="shared" si="15"/>
        <v>740</v>
      </c>
      <c r="T198" s="34"/>
      <c r="U198" s="34"/>
      <c r="V198" s="35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>
        <f t="shared" si="13"/>
        <v>0</v>
      </c>
      <c r="AL198" s="34">
        <f t="shared" si="14"/>
        <v>740</v>
      </c>
      <c r="AM198" s="159" t="s">
        <v>1785</v>
      </c>
    </row>
    <row r="199" spans="1:39" x14ac:dyDescent="0.25">
      <c r="A199" s="284" t="s">
        <v>830</v>
      </c>
      <c r="B199" s="36" t="s">
        <v>831</v>
      </c>
      <c r="C199" s="39" t="s">
        <v>2259</v>
      </c>
      <c r="D199" s="37" t="s">
        <v>433</v>
      </c>
      <c r="E199" s="32">
        <v>4197</v>
      </c>
      <c r="F199" s="38"/>
      <c r="G199" s="21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>
        <f t="shared" si="15"/>
        <v>4197</v>
      </c>
      <c r="T199" s="34"/>
      <c r="U199" s="34"/>
      <c r="V199" s="35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>
        <f t="shared" si="13"/>
        <v>0</v>
      </c>
      <c r="AL199" s="34">
        <f t="shared" si="14"/>
        <v>4197</v>
      </c>
      <c r="AM199" s="159" t="s">
        <v>1785</v>
      </c>
    </row>
    <row r="200" spans="1:39" x14ac:dyDescent="0.25">
      <c r="A200" s="284" t="s">
        <v>832</v>
      </c>
      <c r="B200" s="36" t="s">
        <v>833</v>
      </c>
      <c r="C200" s="39" t="s">
        <v>2260</v>
      </c>
      <c r="D200" s="37" t="s">
        <v>433</v>
      </c>
      <c r="E200" s="32">
        <v>4000</v>
      </c>
      <c r="F200" s="38"/>
      <c r="G200" s="21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>
        <f t="shared" si="15"/>
        <v>4000</v>
      </c>
      <c r="T200" s="34"/>
      <c r="U200" s="34"/>
      <c r="V200" s="35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>
        <f t="shared" si="13"/>
        <v>0</v>
      </c>
      <c r="AL200" s="34">
        <f t="shared" si="14"/>
        <v>4000</v>
      </c>
      <c r="AM200" s="159" t="s">
        <v>1785</v>
      </c>
    </row>
    <row r="201" spans="1:39" x14ac:dyDescent="0.25">
      <c r="A201" s="284" t="s">
        <v>834</v>
      </c>
      <c r="B201" s="36" t="s">
        <v>835</v>
      </c>
      <c r="C201" s="39" t="s">
        <v>836</v>
      </c>
      <c r="D201" s="37" t="s">
        <v>466</v>
      </c>
      <c r="E201" s="32">
        <v>5745</v>
      </c>
      <c r="F201" s="38"/>
      <c r="G201" s="21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>
        <f t="shared" si="15"/>
        <v>5745</v>
      </c>
      <c r="T201" s="34"/>
      <c r="U201" s="34"/>
      <c r="V201" s="35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>
        <f t="shared" si="13"/>
        <v>0</v>
      </c>
      <c r="AL201" s="34">
        <f t="shared" si="14"/>
        <v>5745</v>
      </c>
      <c r="AM201" s="159" t="s">
        <v>1785</v>
      </c>
    </row>
    <row r="202" spans="1:39" x14ac:dyDescent="0.25">
      <c r="A202" s="284" t="s">
        <v>837</v>
      </c>
      <c r="B202" s="36" t="s">
        <v>838</v>
      </c>
      <c r="C202" s="39" t="s">
        <v>2261</v>
      </c>
      <c r="D202" s="37" t="s">
        <v>433</v>
      </c>
      <c r="E202" s="32">
        <v>16000</v>
      </c>
      <c r="F202" s="38"/>
      <c r="G202" s="21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>
        <f t="shared" si="15"/>
        <v>16000</v>
      </c>
      <c r="T202" s="34"/>
      <c r="U202" s="34"/>
      <c r="V202" s="35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>
        <f t="shared" ref="AK202:AK228" si="16">SUM(T202:AJ202)</f>
        <v>0</v>
      </c>
      <c r="AL202" s="34">
        <f t="shared" si="14"/>
        <v>16000</v>
      </c>
      <c r="AM202" s="159" t="s">
        <v>1785</v>
      </c>
    </row>
    <row r="203" spans="1:39" x14ac:dyDescent="0.25">
      <c r="A203" s="284" t="s">
        <v>839</v>
      </c>
      <c r="B203" s="36" t="s">
        <v>840</v>
      </c>
      <c r="C203" s="39" t="s">
        <v>2262</v>
      </c>
      <c r="D203" s="37" t="s">
        <v>433</v>
      </c>
      <c r="E203" s="32">
        <v>8230</v>
      </c>
      <c r="F203" s="38"/>
      <c r="G203" s="21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>
        <f t="shared" si="15"/>
        <v>8230</v>
      </c>
      <c r="T203" s="34"/>
      <c r="U203" s="34"/>
      <c r="V203" s="35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>
        <v>300</v>
      </c>
      <c r="AL203" s="34">
        <f t="shared" si="14"/>
        <v>7930</v>
      </c>
      <c r="AM203" s="159" t="s">
        <v>1785</v>
      </c>
    </row>
    <row r="204" spans="1:39" x14ac:dyDescent="0.25">
      <c r="A204" s="284" t="s">
        <v>841</v>
      </c>
      <c r="B204" s="36" t="s">
        <v>842</v>
      </c>
      <c r="C204" s="39" t="s">
        <v>2263</v>
      </c>
      <c r="D204" s="37" t="s">
        <v>433</v>
      </c>
      <c r="E204" s="32">
        <v>900</v>
      </c>
      <c r="F204" s="38"/>
      <c r="G204" s="21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>
        <f t="shared" si="15"/>
        <v>900</v>
      </c>
      <c r="T204" s="34"/>
      <c r="U204" s="34"/>
      <c r="V204" s="35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>
        <f t="shared" si="16"/>
        <v>0</v>
      </c>
      <c r="AL204" s="34">
        <f t="shared" si="14"/>
        <v>900</v>
      </c>
      <c r="AM204" s="159" t="s">
        <v>1785</v>
      </c>
    </row>
    <row r="205" spans="1:39" x14ac:dyDescent="0.25">
      <c r="A205" s="284" t="s">
        <v>843</v>
      </c>
      <c r="B205" s="36" t="s">
        <v>844</v>
      </c>
      <c r="C205" s="21" t="s">
        <v>804</v>
      </c>
      <c r="D205" s="37" t="s">
        <v>430</v>
      </c>
      <c r="E205" s="32">
        <v>2.25</v>
      </c>
      <c r="F205" s="38"/>
      <c r="G205" s="21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>
        <f t="shared" si="15"/>
        <v>2.25</v>
      </c>
      <c r="T205" s="34"/>
      <c r="U205" s="34"/>
      <c r="V205" s="35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>
        <v>0.25</v>
      </c>
      <c r="AL205" s="34">
        <f t="shared" si="14"/>
        <v>2</v>
      </c>
      <c r="AM205" s="159" t="s">
        <v>1787</v>
      </c>
    </row>
    <row r="206" spans="1:39" x14ac:dyDescent="0.25">
      <c r="A206" s="284" t="s">
        <v>845</v>
      </c>
      <c r="B206" s="36" t="s">
        <v>846</v>
      </c>
      <c r="C206" s="160" t="s">
        <v>2264</v>
      </c>
      <c r="D206" s="37" t="s">
        <v>475</v>
      </c>
      <c r="E206" s="32">
        <v>0</v>
      </c>
      <c r="F206" s="38"/>
      <c r="G206" s="21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>
        <f t="shared" si="15"/>
        <v>0</v>
      </c>
      <c r="T206" s="34"/>
      <c r="U206" s="34"/>
      <c r="V206" s="35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>
        <f t="shared" si="16"/>
        <v>0</v>
      </c>
      <c r="AL206" s="141">
        <f t="shared" si="14"/>
        <v>0</v>
      </c>
      <c r="AM206" s="159" t="s">
        <v>1785</v>
      </c>
    </row>
    <row r="207" spans="1:39" x14ac:dyDescent="0.25">
      <c r="A207" s="284" t="s">
        <v>847</v>
      </c>
      <c r="B207" s="36" t="s">
        <v>848</v>
      </c>
      <c r="C207" s="39" t="s">
        <v>2265</v>
      </c>
      <c r="D207" s="37" t="s">
        <v>433</v>
      </c>
      <c r="E207" s="32">
        <v>1100</v>
      </c>
      <c r="F207" s="38"/>
      <c r="G207" s="21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>
        <f t="shared" si="15"/>
        <v>1100</v>
      </c>
      <c r="T207" s="34"/>
      <c r="U207" s="34"/>
      <c r="V207" s="35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>
        <f t="shared" si="16"/>
        <v>0</v>
      </c>
      <c r="AL207" s="34">
        <f t="shared" si="14"/>
        <v>1100</v>
      </c>
      <c r="AM207" s="159" t="s">
        <v>1785</v>
      </c>
    </row>
    <row r="208" spans="1:39" x14ac:dyDescent="0.25">
      <c r="A208" s="284" t="s">
        <v>849</v>
      </c>
      <c r="B208" s="36" t="s">
        <v>850</v>
      </c>
      <c r="C208" s="39" t="s">
        <v>2266</v>
      </c>
      <c r="D208" s="37" t="s">
        <v>433</v>
      </c>
      <c r="E208" s="32">
        <v>2500</v>
      </c>
      <c r="F208" s="38"/>
      <c r="G208" s="21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>
        <f t="shared" si="15"/>
        <v>2500</v>
      </c>
      <c r="T208" s="34"/>
      <c r="U208" s="34"/>
      <c r="V208" s="35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>
        <f t="shared" si="16"/>
        <v>0</v>
      </c>
      <c r="AL208" s="34">
        <f t="shared" si="14"/>
        <v>2500</v>
      </c>
      <c r="AM208" s="159" t="s">
        <v>1785</v>
      </c>
    </row>
    <row r="209" spans="1:39" x14ac:dyDescent="0.25">
      <c r="A209" s="284" t="s">
        <v>851</v>
      </c>
      <c r="B209" s="36" t="s">
        <v>852</v>
      </c>
      <c r="C209" s="39" t="s">
        <v>853</v>
      </c>
      <c r="D209" s="37" t="s">
        <v>433</v>
      </c>
      <c r="E209" s="32">
        <v>450</v>
      </c>
      <c r="F209" s="38"/>
      <c r="G209" s="21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>
        <f t="shared" si="15"/>
        <v>450</v>
      </c>
      <c r="T209" s="34"/>
      <c r="U209" s="34"/>
      <c r="V209" s="35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>
        <f t="shared" si="16"/>
        <v>0</v>
      </c>
      <c r="AL209" s="34">
        <f t="shared" si="14"/>
        <v>450</v>
      </c>
      <c r="AM209" s="159" t="s">
        <v>1785</v>
      </c>
    </row>
    <row r="210" spans="1:39" x14ac:dyDescent="0.25">
      <c r="A210" s="284" t="s">
        <v>854</v>
      </c>
      <c r="B210" s="36" t="s">
        <v>855</v>
      </c>
      <c r="C210" s="160" t="s">
        <v>2267</v>
      </c>
      <c r="D210" s="37" t="s">
        <v>433</v>
      </c>
      <c r="E210" s="32">
        <v>1358.72</v>
      </c>
      <c r="F210" s="38"/>
      <c r="G210" s="21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>
        <f t="shared" si="15"/>
        <v>1358.72</v>
      </c>
      <c r="T210" s="34"/>
      <c r="U210" s="34"/>
      <c r="V210" s="35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>
        <f t="shared" si="16"/>
        <v>0</v>
      </c>
      <c r="AL210" s="34">
        <f t="shared" si="14"/>
        <v>1358.72</v>
      </c>
      <c r="AM210" s="159" t="s">
        <v>1785</v>
      </c>
    </row>
    <row r="211" spans="1:39" x14ac:dyDescent="0.25">
      <c r="A211" s="284" t="s">
        <v>856</v>
      </c>
      <c r="B211" s="36" t="s">
        <v>857</v>
      </c>
      <c r="C211" s="39" t="s">
        <v>2268</v>
      </c>
      <c r="D211" s="37" t="s">
        <v>433</v>
      </c>
      <c r="E211" s="32">
        <v>2000</v>
      </c>
      <c r="F211" s="38"/>
      <c r="G211" s="21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>
        <f t="shared" si="15"/>
        <v>2000</v>
      </c>
      <c r="T211" s="34"/>
      <c r="U211" s="34"/>
      <c r="V211" s="35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>
        <f t="shared" si="16"/>
        <v>0</v>
      </c>
      <c r="AL211" s="34">
        <f t="shared" si="14"/>
        <v>2000</v>
      </c>
      <c r="AM211" s="159" t="s">
        <v>1785</v>
      </c>
    </row>
    <row r="212" spans="1:39" x14ac:dyDescent="0.25">
      <c r="A212" s="284" t="s">
        <v>858</v>
      </c>
      <c r="B212" s="36" t="s">
        <v>859</v>
      </c>
      <c r="C212" s="39" t="s">
        <v>2269</v>
      </c>
      <c r="D212" s="37" t="s">
        <v>466</v>
      </c>
      <c r="E212" s="32">
        <v>88</v>
      </c>
      <c r="F212" s="38"/>
      <c r="G212" s="21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>
        <f t="shared" si="15"/>
        <v>88</v>
      </c>
      <c r="T212" s="34"/>
      <c r="U212" s="34"/>
      <c r="V212" s="35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>
        <f t="shared" si="16"/>
        <v>0</v>
      </c>
      <c r="AL212" s="148">
        <f t="shared" si="14"/>
        <v>88</v>
      </c>
      <c r="AM212" s="159" t="s">
        <v>1785</v>
      </c>
    </row>
    <row r="213" spans="1:39" x14ac:dyDescent="0.25">
      <c r="A213" s="284" t="s">
        <v>860</v>
      </c>
      <c r="B213" s="36" t="s">
        <v>861</v>
      </c>
      <c r="C213" s="39" t="s">
        <v>2270</v>
      </c>
      <c r="D213" s="37" t="s">
        <v>438</v>
      </c>
      <c r="E213" s="32">
        <v>750</v>
      </c>
      <c r="F213" s="38"/>
      <c r="G213" s="21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>
        <f t="shared" si="15"/>
        <v>750</v>
      </c>
      <c r="T213" s="34"/>
      <c r="U213" s="34"/>
      <c r="V213" s="35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>
        <f t="shared" si="16"/>
        <v>0</v>
      </c>
      <c r="AL213" s="34">
        <f t="shared" si="14"/>
        <v>750</v>
      </c>
      <c r="AM213" s="159" t="s">
        <v>1785</v>
      </c>
    </row>
    <row r="214" spans="1:39" x14ac:dyDescent="0.25">
      <c r="A214" s="284" t="s">
        <v>862</v>
      </c>
      <c r="B214" s="36" t="s">
        <v>863</v>
      </c>
      <c r="C214" s="39" t="s">
        <v>864</v>
      </c>
      <c r="D214" s="37" t="s">
        <v>433</v>
      </c>
      <c r="E214" s="32">
        <v>50</v>
      </c>
      <c r="F214" s="38"/>
      <c r="G214" s="21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>
        <f t="shared" si="15"/>
        <v>50</v>
      </c>
      <c r="T214" s="34"/>
      <c r="U214" s="34"/>
      <c r="V214" s="35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>
        <f t="shared" si="16"/>
        <v>0</v>
      </c>
      <c r="AL214" s="139">
        <f t="shared" si="14"/>
        <v>50</v>
      </c>
      <c r="AM214" s="159" t="s">
        <v>1785</v>
      </c>
    </row>
    <row r="215" spans="1:39" x14ac:dyDescent="0.25">
      <c r="A215" s="284" t="s">
        <v>865</v>
      </c>
      <c r="B215" s="48" t="s">
        <v>866</v>
      </c>
      <c r="C215" s="42" t="s">
        <v>2271</v>
      </c>
      <c r="D215" s="37" t="s">
        <v>466</v>
      </c>
      <c r="E215" s="32">
        <v>1000</v>
      </c>
      <c r="F215" s="38"/>
      <c r="G215" s="21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>
        <f t="shared" si="15"/>
        <v>1000</v>
      </c>
      <c r="T215" s="34"/>
      <c r="U215" s="34"/>
      <c r="V215" s="35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>
        <f t="shared" si="16"/>
        <v>0</v>
      </c>
      <c r="AL215" s="34">
        <f t="shared" si="14"/>
        <v>1000</v>
      </c>
      <c r="AM215" s="159" t="s">
        <v>1785</v>
      </c>
    </row>
    <row r="216" spans="1:39" x14ac:dyDescent="0.25">
      <c r="A216" s="284" t="s">
        <v>867</v>
      </c>
      <c r="B216" s="36" t="s">
        <v>868</v>
      </c>
      <c r="C216" s="42" t="s">
        <v>2272</v>
      </c>
      <c r="D216" s="37" t="s">
        <v>438</v>
      </c>
      <c r="E216" s="32">
        <v>996.15</v>
      </c>
      <c r="F216" s="38"/>
      <c r="G216" s="21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>
        <f t="shared" si="15"/>
        <v>996.15</v>
      </c>
      <c r="T216" s="34"/>
      <c r="U216" s="34"/>
      <c r="V216" s="35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>
        <f t="shared" si="16"/>
        <v>0</v>
      </c>
      <c r="AL216" s="34">
        <f t="shared" si="14"/>
        <v>996.15</v>
      </c>
      <c r="AM216" s="159" t="s">
        <v>1785</v>
      </c>
    </row>
    <row r="217" spans="1:39" x14ac:dyDescent="0.25">
      <c r="A217" s="284" t="s">
        <v>869</v>
      </c>
      <c r="B217" s="36" t="s">
        <v>870</v>
      </c>
      <c r="C217" s="39" t="s">
        <v>2273</v>
      </c>
      <c r="D217" s="37" t="s">
        <v>433</v>
      </c>
      <c r="E217" s="32">
        <v>0</v>
      </c>
      <c r="F217" s="38"/>
      <c r="G217" s="21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>
        <f t="shared" si="15"/>
        <v>0</v>
      </c>
      <c r="T217" s="34"/>
      <c r="U217" s="34"/>
      <c r="V217" s="35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>
        <f t="shared" si="16"/>
        <v>0</v>
      </c>
      <c r="AL217" s="141">
        <f t="shared" si="14"/>
        <v>0</v>
      </c>
      <c r="AM217" s="159" t="s">
        <v>1785</v>
      </c>
    </row>
    <row r="218" spans="1:39" ht="15.75" x14ac:dyDescent="0.25">
      <c r="A218" s="284" t="s">
        <v>871</v>
      </c>
      <c r="B218" s="36" t="s">
        <v>2274</v>
      </c>
      <c r="C218" s="39" t="s">
        <v>799</v>
      </c>
      <c r="D218" s="37" t="s">
        <v>433</v>
      </c>
      <c r="E218" s="32">
        <v>1</v>
      </c>
      <c r="F218" s="38"/>
      <c r="G218" s="21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>
        <f t="shared" si="15"/>
        <v>1</v>
      </c>
      <c r="T218" s="34"/>
      <c r="U218" s="34"/>
      <c r="V218" s="35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>
        <f t="shared" si="16"/>
        <v>0</v>
      </c>
      <c r="AL218" s="139">
        <f t="shared" si="14"/>
        <v>1</v>
      </c>
      <c r="AM218" s="159" t="s">
        <v>1786</v>
      </c>
    </row>
    <row r="219" spans="1:39" x14ac:dyDescent="0.25">
      <c r="A219" s="284" t="s">
        <v>872</v>
      </c>
      <c r="B219" s="36" t="s">
        <v>873</v>
      </c>
      <c r="C219" s="39" t="s">
        <v>874</v>
      </c>
      <c r="D219" s="37" t="s">
        <v>875</v>
      </c>
      <c r="E219" s="32">
        <v>225</v>
      </c>
      <c r="F219" s="38"/>
      <c r="G219" s="21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>
        <f t="shared" si="15"/>
        <v>225</v>
      </c>
      <c r="T219" s="34"/>
      <c r="U219" s="34"/>
      <c r="V219" s="35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>
        <f t="shared" si="16"/>
        <v>0</v>
      </c>
      <c r="AL219" s="34">
        <f t="shared" si="14"/>
        <v>225</v>
      </c>
      <c r="AM219" s="159" t="s">
        <v>1785</v>
      </c>
    </row>
    <row r="220" spans="1:39" x14ac:dyDescent="0.25">
      <c r="A220" s="284" t="s">
        <v>876</v>
      </c>
      <c r="B220" s="36" t="s">
        <v>877</v>
      </c>
      <c r="C220" s="39" t="s">
        <v>878</v>
      </c>
      <c r="D220" s="37" t="s">
        <v>433</v>
      </c>
      <c r="E220" s="32">
        <v>990</v>
      </c>
      <c r="F220" s="38"/>
      <c r="G220" s="21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>
        <f t="shared" si="15"/>
        <v>990</v>
      </c>
      <c r="T220" s="34"/>
      <c r="U220" s="34"/>
      <c r="V220" s="35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>
        <f t="shared" si="16"/>
        <v>0</v>
      </c>
      <c r="AL220" s="34">
        <f t="shared" si="14"/>
        <v>990</v>
      </c>
      <c r="AM220" s="159" t="s">
        <v>1785</v>
      </c>
    </row>
    <row r="221" spans="1:39" x14ac:dyDescent="0.25">
      <c r="A221" s="284" t="s">
        <v>879</v>
      </c>
      <c r="B221" s="36" t="s">
        <v>880</v>
      </c>
      <c r="C221" s="42" t="s">
        <v>2275</v>
      </c>
      <c r="D221" s="37" t="s">
        <v>881</v>
      </c>
      <c r="E221" s="32">
        <v>2049</v>
      </c>
      <c r="F221" s="38"/>
      <c r="G221" s="21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>
        <f t="shared" si="15"/>
        <v>2049</v>
      </c>
      <c r="T221" s="34"/>
      <c r="U221" s="34"/>
      <c r="V221" s="35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>
        <f t="shared" si="16"/>
        <v>0</v>
      </c>
      <c r="AL221" s="34">
        <f t="shared" si="14"/>
        <v>2049</v>
      </c>
      <c r="AM221" s="159" t="s">
        <v>1785</v>
      </c>
    </row>
    <row r="222" spans="1:39" x14ac:dyDescent="0.25">
      <c r="A222" s="284" t="s">
        <v>882</v>
      </c>
      <c r="B222" s="36" t="s">
        <v>883</v>
      </c>
      <c r="C222" s="160" t="s">
        <v>2267</v>
      </c>
      <c r="D222" s="37" t="s">
        <v>433</v>
      </c>
      <c r="E222" s="32">
        <v>1000</v>
      </c>
      <c r="F222" s="38"/>
      <c r="G222" s="21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>
        <f t="shared" si="15"/>
        <v>1000</v>
      </c>
      <c r="T222" s="34"/>
      <c r="U222" s="34"/>
      <c r="V222" s="35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>
        <f t="shared" si="16"/>
        <v>0</v>
      </c>
      <c r="AL222" s="34">
        <f t="shared" si="14"/>
        <v>1000</v>
      </c>
      <c r="AM222" s="159" t="s">
        <v>1785</v>
      </c>
    </row>
    <row r="223" spans="1:39" x14ac:dyDescent="0.25">
      <c r="A223" s="284" t="s">
        <v>884</v>
      </c>
      <c r="B223" s="36" t="s">
        <v>885</v>
      </c>
      <c r="C223" s="42" t="s">
        <v>2276</v>
      </c>
      <c r="D223" s="37" t="s">
        <v>466</v>
      </c>
      <c r="E223" s="32">
        <v>975</v>
      </c>
      <c r="F223" s="38"/>
      <c r="G223" s="21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>
        <f t="shared" si="15"/>
        <v>975</v>
      </c>
      <c r="T223" s="34"/>
      <c r="U223" s="34"/>
      <c r="V223" s="35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>
        <f t="shared" si="16"/>
        <v>0</v>
      </c>
      <c r="AL223" s="34">
        <f t="shared" si="14"/>
        <v>975</v>
      </c>
      <c r="AM223" s="159" t="s">
        <v>1791</v>
      </c>
    </row>
    <row r="224" spans="1:39" x14ac:dyDescent="0.25">
      <c r="A224" s="284" t="s">
        <v>886</v>
      </c>
      <c r="B224" s="49" t="s">
        <v>887</v>
      </c>
      <c r="C224" s="160" t="s">
        <v>2277</v>
      </c>
      <c r="D224" s="37" t="s">
        <v>433</v>
      </c>
      <c r="E224" s="32">
        <v>2</v>
      </c>
      <c r="F224" s="38"/>
      <c r="G224" s="21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>
        <f t="shared" si="15"/>
        <v>2</v>
      </c>
      <c r="T224" s="34"/>
      <c r="U224" s="34"/>
      <c r="V224" s="35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>
        <f t="shared" si="16"/>
        <v>0</v>
      </c>
      <c r="AL224" s="34">
        <f t="shared" si="14"/>
        <v>2</v>
      </c>
      <c r="AM224" s="159" t="s">
        <v>1787</v>
      </c>
    </row>
    <row r="225" spans="1:39" x14ac:dyDescent="0.25">
      <c r="A225" s="284" t="s">
        <v>888</v>
      </c>
      <c r="B225" s="49" t="s">
        <v>1936</v>
      </c>
      <c r="C225" s="42"/>
      <c r="D225" s="37"/>
      <c r="E225" s="32">
        <v>0</v>
      </c>
      <c r="F225" s="38"/>
      <c r="G225" s="21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>
        <f t="shared" si="15"/>
        <v>0</v>
      </c>
      <c r="T225" s="34"/>
      <c r="U225" s="34"/>
      <c r="V225" s="35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>
        <f t="shared" si="16"/>
        <v>0</v>
      </c>
      <c r="AL225" s="141">
        <f t="shared" si="14"/>
        <v>0</v>
      </c>
      <c r="AM225" s="159" t="s">
        <v>1786</v>
      </c>
    </row>
    <row r="226" spans="1:39" x14ac:dyDescent="0.25">
      <c r="A226" s="284" t="s">
        <v>889</v>
      </c>
      <c r="B226" s="49" t="s">
        <v>890</v>
      </c>
      <c r="C226" s="42"/>
      <c r="D226" s="37"/>
      <c r="E226" s="32">
        <v>1</v>
      </c>
      <c r="F226" s="38"/>
      <c r="G226" s="21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>
        <f t="shared" si="15"/>
        <v>1</v>
      </c>
      <c r="T226" s="34"/>
      <c r="U226" s="34"/>
      <c r="V226" s="35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>
        <f t="shared" si="16"/>
        <v>0</v>
      </c>
      <c r="AL226" s="139">
        <f t="shared" si="14"/>
        <v>1</v>
      </c>
      <c r="AM226" s="159" t="s">
        <v>1787</v>
      </c>
    </row>
    <row r="227" spans="1:39" x14ac:dyDescent="0.25">
      <c r="A227" s="284" t="s">
        <v>891</v>
      </c>
      <c r="B227" s="49" t="s">
        <v>892</v>
      </c>
      <c r="C227" s="42"/>
      <c r="D227" s="37"/>
      <c r="E227" s="32">
        <v>2</v>
      </c>
      <c r="F227" s="38"/>
      <c r="G227" s="21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>
        <f t="shared" si="15"/>
        <v>2</v>
      </c>
      <c r="T227" s="34"/>
      <c r="U227" s="34"/>
      <c r="V227" s="35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>
        <f t="shared" si="16"/>
        <v>0</v>
      </c>
      <c r="AL227" s="34">
        <f t="shared" si="14"/>
        <v>2</v>
      </c>
      <c r="AM227" s="159" t="s">
        <v>1786</v>
      </c>
    </row>
    <row r="228" spans="1:39" x14ac:dyDescent="0.25">
      <c r="A228" s="284" t="s">
        <v>1820</v>
      </c>
      <c r="B228" s="49" t="s">
        <v>1821</v>
      </c>
      <c r="C228" s="160" t="s">
        <v>2278</v>
      </c>
      <c r="D228" s="37" t="s">
        <v>1511</v>
      </c>
      <c r="E228" s="32">
        <v>0</v>
      </c>
      <c r="F228" s="38"/>
      <c r="G228" s="21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>
        <f>H228+I228+J228+K228+L228+M228+N228+O228+P228+R228</f>
        <v>0</v>
      </c>
      <c r="T228" s="34"/>
      <c r="U228" s="34"/>
      <c r="V228" s="35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>
        <f t="shared" si="16"/>
        <v>0</v>
      </c>
      <c r="AL228" s="141">
        <f t="shared" si="14"/>
        <v>0</v>
      </c>
      <c r="AM228" s="159" t="s">
        <v>1785</v>
      </c>
    </row>
    <row r="229" spans="1:39" x14ac:dyDescent="0.25">
      <c r="A229" s="284" t="s">
        <v>1884</v>
      </c>
      <c r="B229" s="49" t="s">
        <v>1923</v>
      </c>
      <c r="C229" s="42" t="s">
        <v>2279</v>
      </c>
      <c r="D229" s="37" t="s">
        <v>433</v>
      </c>
      <c r="E229" s="32">
        <v>1000</v>
      </c>
      <c r="F229" s="38"/>
      <c r="G229" s="21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>
        <f t="shared" ref="S229:S262" si="17">SUM(E229:R229)</f>
        <v>1000</v>
      </c>
      <c r="T229" s="34"/>
      <c r="U229" s="34"/>
      <c r="V229" s="35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>
        <f t="shared" ref="AK229:AK260" si="18">SUM(T229:AJ229)</f>
        <v>0</v>
      </c>
      <c r="AL229" s="34">
        <f t="shared" si="14"/>
        <v>1000</v>
      </c>
      <c r="AM229" s="159" t="s">
        <v>1785</v>
      </c>
    </row>
    <row r="230" spans="1:39" ht="15.75" thickBot="1" x14ac:dyDescent="0.3">
      <c r="A230" s="285" t="s">
        <v>2109</v>
      </c>
      <c r="B230" s="194" t="s">
        <v>2110</v>
      </c>
      <c r="C230" s="195"/>
      <c r="D230" s="163" t="s">
        <v>438</v>
      </c>
      <c r="E230" s="164">
        <v>0</v>
      </c>
      <c r="F230" s="165"/>
      <c r="G230" s="166"/>
      <c r="H230" s="167"/>
      <c r="I230" s="167"/>
      <c r="J230" s="167"/>
      <c r="K230" s="167"/>
      <c r="L230" s="167"/>
      <c r="M230" s="167"/>
      <c r="N230" s="167"/>
      <c r="O230" s="167"/>
      <c r="P230" s="167"/>
      <c r="Q230" s="167"/>
      <c r="R230" s="167">
        <f>4</f>
        <v>4</v>
      </c>
      <c r="S230" s="167">
        <f t="shared" si="17"/>
        <v>4</v>
      </c>
      <c r="T230" s="167"/>
      <c r="U230" s="167">
        <f>1</f>
        <v>1</v>
      </c>
      <c r="V230" s="168"/>
      <c r="W230" s="167"/>
      <c r="X230" s="167"/>
      <c r="Y230" s="167"/>
      <c r="Z230" s="167"/>
      <c r="AA230" s="167">
        <f>1</f>
        <v>1</v>
      </c>
      <c r="AB230" s="167"/>
      <c r="AC230" s="167"/>
      <c r="AD230" s="167"/>
      <c r="AE230" s="167"/>
      <c r="AF230" s="167"/>
      <c r="AG230" s="167"/>
      <c r="AH230" s="167"/>
      <c r="AI230" s="167"/>
      <c r="AJ230" s="167"/>
      <c r="AK230" s="167">
        <v>3</v>
      </c>
      <c r="AL230" s="167">
        <f t="shared" si="14"/>
        <v>1</v>
      </c>
      <c r="AM230" s="169" t="s">
        <v>1787</v>
      </c>
    </row>
    <row r="231" spans="1:39" ht="15.75" thickBot="1" x14ac:dyDescent="0.3">
      <c r="A231" s="375" t="s">
        <v>893</v>
      </c>
      <c r="B231" s="376"/>
      <c r="C231" s="376"/>
      <c r="D231" s="376"/>
      <c r="E231" s="376"/>
      <c r="F231" s="376"/>
      <c r="G231" s="376"/>
      <c r="H231" s="376"/>
      <c r="I231" s="376"/>
      <c r="J231" s="376"/>
      <c r="K231" s="376"/>
      <c r="L231" s="376"/>
      <c r="M231" s="376"/>
      <c r="N231" s="376"/>
      <c r="O231" s="376"/>
      <c r="P231" s="376"/>
      <c r="Q231" s="376"/>
      <c r="R231" s="376"/>
      <c r="S231" s="376"/>
      <c r="T231" s="376"/>
      <c r="U231" s="376"/>
      <c r="V231" s="376"/>
      <c r="W231" s="376"/>
      <c r="X231" s="376"/>
      <c r="Y231" s="376"/>
      <c r="Z231" s="376"/>
      <c r="AA231" s="376"/>
      <c r="AB231" s="376"/>
      <c r="AC231" s="376"/>
      <c r="AD231" s="376"/>
      <c r="AE231" s="376"/>
      <c r="AF231" s="376"/>
      <c r="AG231" s="376"/>
      <c r="AH231" s="376"/>
      <c r="AI231" s="376"/>
      <c r="AJ231" s="376"/>
      <c r="AK231" s="376"/>
      <c r="AL231" s="376"/>
      <c r="AM231" s="377"/>
    </row>
    <row r="232" spans="1:39" x14ac:dyDescent="0.25">
      <c r="A232" s="283" t="s">
        <v>894</v>
      </c>
      <c r="B232" s="150" t="s">
        <v>895</v>
      </c>
      <c r="C232" s="155" t="s">
        <v>896</v>
      </c>
      <c r="D232" s="152" t="s">
        <v>579</v>
      </c>
      <c r="E232" s="153">
        <v>134.6</v>
      </c>
      <c r="F232" s="154"/>
      <c r="G232" s="155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>
        <f t="shared" si="17"/>
        <v>134.6</v>
      </c>
      <c r="T232" s="156"/>
      <c r="U232" s="156"/>
      <c r="V232" s="157"/>
      <c r="W232" s="156"/>
      <c r="X232" s="156"/>
      <c r="Y232" s="156"/>
      <c r="Z232" s="156"/>
      <c r="AA232" s="156"/>
      <c r="AB232" s="156"/>
      <c r="AC232" s="156"/>
      <c r="AD232" s="156"/>
      <c r="AE232" s="156"/>
      <c r="AF232" s="156"/>
      <c r="AG232" s="156"/>
      <c r="AH232" s="156"/>
      <c r="AI232" s="156"/>
      <c r="AJ232" s="156"/>
      <c r="AK232" s="156">
        <f t="shared" si="18"/>
        <v>0</v>
      </c>
      <c r="AL232" s="156">
        <f t="shared" si="14"/>
        <v>134.6</v>
      </c>
      <c r="AM232" s="158" t="s">
        <v>1785</v>
      </c>
    </row>
    <row r="233" spans="1:39" x14ac:dyDescent="0.25">
      <c r="A233" s="284" t="s">
        <v>897</v>
      </c>
      <c r="B233" s="36" t="s">
        <v>898</v>
      </c>
      <c r="C233" s="21" t="s">
        <v>1937</v>
      </c>
      <c r="D233" s="37" t="s">
        <v>579</v>
      </c>
      <c r="E233" s="32">
        <v>0</v>
      </c>
      <c r="F233" s="38"/>
      <c r="G233" s="21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>
        <f t="shared" si="17"/>
        <v>0</v>
      </c>
      <c r="T233" s="34"/>
      <c r="U233" s="34"/>
      <c r="V233" s="35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>
        <f t="shared" si="18"/>
        <v>0</v>
      </c>
      <c r="AL233" s="141">
        <f t="shared" si="14"/>
        <v>0</v>
      </c>
      <c r="AM233" s="159" t="s">
        <v>1785</v>
      </c>
    </row>
    <row r="234" spans="1:39" ht="15.75" thickBot="1" x14ac:dyDescent="0.3">
      <c r="A234" s="285" t="s">
        <v>1887</v>
      </c>
      <c r="B234" s="170" t="s">
        <v>1888</v>
      </c>
      <c r="C234" s="174" t="s">
        <v>2280</v>
      </c>
      <c r="D234" s="163" t="s">
        <v>579</v>
      </c>
      <c r="E234" s="164">
        <v>100</v>
      </c>
      <c r="F234" s="165"/>
      <c r="G234" s="166"/>
      <c r="H234" s="167"/>
      <c r="I234" s="167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>
        <f t="shared" si="17"/>
        <v>100</v>
      </c>
      <c r="T234" s="167"/>
      <c r="U234" s="167"/>
      <c r="V234" s="168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7"/>
      <c r="AK234" s="167">
        <v>45</v>
      </c>
      <c r="AL234" s="172">
        <v>50</v>
      </c>
      <c r="AM234" s="169" t="s">
        <v>1785</v>
      </c>
    </row>
    <row r="235" spans="1:39" ht="15.75" thickBot="1" x14ac:dyDescent="0.3">
      <c r="A235" s="378" t="s">
        <v>899</v>
      </c>
      <c r="B235" s="379"/>
      <c r="C235" s="379"/>
      <c r="D235" s="379"/>
      <c r="E235" s="379"/>
      <c r="F235" s="379"/>
      <c r="G235" s="379"/>
      <c r="H235" s="379"/>
      <c r="I235" s="379"/>
      <c r="J235" s="379"/>
      <c r="K235" s="379"/>
      <c r="L235" s="379"/>
      <c r="M235" s="379"/>
      <c r="N235" s="379"/>
      <c r="O235" s="379"/>
      <c r="P235" s="379"/>
      <c r="Q235" s="379"/>
      <c r="R235" s="379"/>
      <c r="S235" s="379"/>
      <c r="T235" s="379"/>
      <c r="U235" s="379"/>
      <c r="V235" s="379"/>
      <c r="W235" s="379"/>
      <c r="X235" s="379"/>
      <c r="Y235" s="379"/>
      <c r="Z235" s="379"/>
      <c r="AA235" s="379"/>
      <c r="AB235" s="379"/>
      <c r="AC235" s="379"/>
      <c r="AD235" s="379"/>
      <c r="AE235" s="379"/>
      <c r="AF235" s="379"/>
      <c r="AG235" s="379"/>
      <c r="AH235" s="379"/>
      <c r="AI235" s="379"/>
      <c r="AJ235" s="379"/>
      <c r="AK235" s="379"/>
      <c r="AL235" s="379"/>
      <c r="AM235" s="380"/>
    </row>
    <row r="236" spans="1:39" x14ac:dyDescent="0.25">
      <c r="A236" s="283" t="s">
        <v>900</v>
      </c>
      <c r="B236" s="150" t="s">
        <v>901</v>
      </c>
      <c r="C236" s="155" t="s">
        <v>2281</v>
      </c>
      <c r="D236" s="152" t="s">
        <v>902</v>
      </c>
      <c r="E236" s="153">
        <v>1470</v>
      </c>
      <c r="F236" s="154"/>
      <c r="G236" s="155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  <c r="S236" s="156">
        <f t="shared" si="17"/>
        <v>1470</v>
      </c>
      <c r="T236" s="156"/>
      <c r="U236" s="156"/>
      <c r="V236" s="157"/>
      <c r="W236" s="156"/>
      <c r="X236" s="156"/>
      <c r="Y236" s="156"/>
      <c r="Z236" s="156"/>
      <c r="AA236" s="156"/>
      <c r="AB236" s="156"/>
      <c r="AC236" s="156"/>
      <c r="AD236" s="156"/>
      <c r="AE236" s="156"/>
      <c r="AF236" s="156"/>
      <c r="AG236" s="156"/>
      <c r="AH236" s="156"/>
      <c r="AI236" s="156"/>
      <c r="AJ236" s="156"/>
      <c r="AK236" s="156">
        <f t="shared" si="18"/>
        <v>0</v>
      </c>
      <c r="AL236" s="156">
        <f t="shared" si="14"/>
        <v>1470</v>
      </c>
      <c r="AM236" s="158" t="s">
        <v>1785</v>
      </c>
    </row>
    <row r="237" spans="1:39" x14ac:dyDescent="0.25">
      <c r="A237" s="284" t="s">
        <v>903</v>
      </c>
      <c r="B237" s="36" t="s">
        <v>904</v>
      </c>
      <c r="C237" s="39" t="s">
        <v>2282</v>
      </c>
      <c r="D237" s="37" t="s">
        <v>433</v>
      </c>
      <c r="E237" s="32">
        <v>8386.4860000000008</v>
      </c>
      <c r="F237" s="38"/>
      <c r="G237" s="21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>
        <f t="shared" si="17"/>
        <v>8386.4860000000008</v>
      </c>
      <c r="T237" s="34"/>
      <c r="U237" s="34"/>
      <c r="V237" s="43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>
        <f t="shared" si="18"/>
        <v>0</v>
      </c>
      <c r="AL237" s="34">
        <f t="shared" si="14"/>
        <v>8386.4860000000008</v>
      </c>
      <c r="AM237" s="159" t="s">
        <v>1785</v>
      </c>
    </row>
    <row r="238" spans="1:39" x14ac:dyDescent="0.25">
      <c r="A238" s="284" t="s">
        <v>905</v>
      </c>
      <c r="B238" s="36" t="s">
        <v>2088</v>
      </c>
      <c r="C238" s="21" t="s">
        <v>906</v>
      </c>
      <c r="D238" s="37" t="s">
        <v>907</v>
      </c>
      <c r="E238" s="32">
        <v>500</v>
      </c>
      <c r="F238" s="38"/>
      <c r="G238" s="21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>
        <f t="shared" si="17"/>
        <v>500</v>
      </c>
      <c r="T238" s="34"/>
      <c r="U238" s="34"/>
      <c r="V238" s="35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>
        <f t="shared" si="18"/>
        <v>0</v>
      </c>
      <c r="AL238" s="34">
        <f t="shared" ref="AL238:AL301" si="19">S238-AK238</f>
        <v>500</v>
      </c>
      <c r="AM238" s="159" t="s">
        <v>1785</v>
      </c>
    </row>
    <row r="239" spans="1:39" x14ac:dyDescent="0.25">
      <c r="A239" s="284" t="s">
        <v>908</v>
      </c>
      <c r="B239" s="36" t="s">
        <v>909</v>
      </c>
      <c r="C239" s="39" t="s">
        <v>906</v>
      </c>
      <c r="D239" s="37" t="s">
        <v>433</v>
      </c>
      <c r="E239" s="32">
        <v>1</v>
      </c>
      <c r="F239" s="38"/>
      <c r="G239" s="21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>
        <f t="shared" si="17"/>
        <v>1</v>
      </c>
      <c r="T239" s="34"/>
      <c r="U239" s="34"/>
      <c r="V239" s="35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>
        <f t="shared" si="18"/>
        <v>0</v>
      </c>
      <c r="AL239" s="139">
        <f t="shared" si="19"/>
        <v>1</v>
      </c>
      <c r="AM239" s="159" t="s">
        <v>1786</v>
      </c>
    </row>
    <row r="240" spans="1:39" x14ac:dyDescent="0.25">
      <c r="A240" s="284" t="s">
        <v>910</v>
      </c>
      <c r="B240" s="36" t="s">
        <v>911</v>
      </c>
      <c r="C240" s="39" t="s">
        <v>912</v>
      </c>
      <c r="D240" s="37"/>
      <c r="E240" s="32">
        <v>1</v>
      </c>
      <c r="F240" s="47"/>
      <c r="G240" s="2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>
        <f t="shared" si="17"/>
        <v>1</v>
      </c>
      <c r="T240" s="34"/>
      <c r="U240" s="34"/>
      <c r="V240" s="35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>
        <f t="shared" si="18"/>
        <v>0</v>
      </c>
      <c r="AL240" s="139">
        <f t="shared" si="19"/>
        <v>1</v>
      </c>
      <c r="AM240" s="159" t="s">
        <v>1786</v>
      </c>
    </row>
    <row r="241" spans="1:39" x14ac:dyDescent="0.25">
      <c r="A241" s="284" t="s">
        <v>913</v>
      </c>
      <c r="B241" s="36" t="s">
        <v>914</v>
      </c>
      <c r="C241" s="39" t="s">
        <v>906</v>
      </c>
      <c r="D241" s="37" t="s">
        <v>915</v>
      </c>
      <c r="E241" s="32">
        <v>410</v>
      </c>
      <c r="F241" s="38"/>
      <c r="G241" s="21"/>
      <c r="H241" s="35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>
        <f t="shared" si="17"/>
        <v>410</v>
      </c>
      <c r="T241" s="34"/>
      <c r="U241" s="34"/>
      <c r="V241" s="35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>
        <f t="shared" si="18"/>
        <v>0</v>
      </c>
      <c r="AL241" s="34">
        <f t="shared" si="19"/>
        <v>410</v>
      </c>
      <c r="AM241" s="159" t="s">
        <v>1785</v>
      </c>
    </row>
    <row r="242" spans="1:39" ht="15.75" thickBot="1" x14ac:dyDescent="0.3">
      <c r="A242" s="290" t="s">
        <v>2102</v>
      </c>
      <c r="B242" s="170" t="s">
        <v>2103</v>
      </c>
      <c r="C242" s="196" t="s">
        <v>906</v>
      </c>
      <c r="D242" s="163" t="s">
        <v>915</v>
      </c>
      <c r="E242" s="164">
        <v>471.72</v>
      </c>
      <c r="F242" s="165"/>
      <c r="G242" s="166"/>
      <c r="H242" s="168"/>
      <c r="I242" s="167"/>
      <c r="J242" s="167"/>
      <c r="K242" s="167"/>
      <c r="L242" s="167"/>
      <c r="M242" s="167"/>
      <c r="N242" s="167"/>
      <c r="O242" s="167"/>
      <c r="P242" s="167"/>
      <c r="Q242" s="167"/>
      <c r="R242" s="167"/>
      <c r="S242" s="167">
        <f t="shared" si="17"/>
        <v>471.72</v>
      </c>
      <c r="T242" s="167"/>
      <c r="U242" s="167"/>
      <c r="V242" s="168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7"/>
      <c r="AK242" s="167">
        <f t="shared" si="18"/>
        <v>0</v>
      </c>
      <c r="AL242" s="167">
        <v>1721.72</v>
      </c>
      <c r="AM242" s="169" t="s">
        <v>1785</v>
      </c>
    </row>
    <row r="243" spans="1:39" ht="15.75" thickBot="1" x14ac:dyDescent="0.3">
      <c r="A243" s="378" t="s">
        <v>916</v>
      </c>
      <c r="B243" s="379"/>
      <c r="C243" s="379"/>
      <c r="D243" s="379"/>
      <c r="E243" s="379"/>
      <c r="F243" s="379"/>
      <c r="G243" s="379"/>
      <c r="H243" s="379"/>
      <c r="I243" s="379"/>
      <c r="J243" s="379"/>
      <c r="K243" s="379"/>
      <c r="L243" s="379"/>
      <c r="M243" s="379"/>
      <c r="N243" s="379"/>
      <c r="O243" s="379"/>
      <c r="P243" s="379"/>
      <c r="Q243" s="379"/>
      <c r="R243" s="379"/>
      <c r="S243" s="379"/>
      <c r="T243" s="379"/>
      <c r="U243" s="379"/>
      <c r="V243" s="379"/>
      <c r="W243" s="379"/>
      <c r="X243" s="379"/>
      <c r="Y243" s="379"/>
      <c r="Z243" s="379"/>
      <c r="AA243" s="379"/>
      <c r="AB243" s="379"/>
      <c r="AC243" s="379"/>
      <c r="AD243" s="379"/>
      <c r="AE243" s="379"/>
      <c r="AF243" s="379"/>
      <c r="AG243" s="379"/>
      <c r="AH243" s="379"/>
      <c r="AI243" s="379"/>
      <c r="AJ243" s="379"/>
      <c r="AK243" s="379"/>
      <c r="AL243" s="379"/>
      <c r="AM243" s="380"/>
    </row>
    <row r="244" spans="1:39" x14ac:dyDescent="0.25">
      <c r="A244" s="283" t="s">
        <v>921</v>
      </c>
      <c r="B244" s="150" t="s">
        <v>922</v>
      </c>
      <c r="C244" s="197" t="s">
        <v>2283</v>
      </c>
      <c r="D244" s="152" t="s">
        <v>433</v>
      </c>
      <c r="E244" s="153">
        <v>25</v>
      </c>
      <c r="F244" s="154"/>
      <c r="G244" s="155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>
        <f t="shared" si="17"/>
        <v>25</v>
      </c>
      <c r="T244" s="156"/>
      <c r="U244" s="156"/>
      <c r="V244" s="157"/>
      <c r="W244" s="156"/>
      <c r="X244" s="156"/>
      <c r="Y244" s="156"/>
      <c r="Z244" s="156"/>
      <c r="AA244" s="156"/>
      <c r="AB244" s="156"/>
      <c r="AC244" s="156"/>
      <c r="AD244" s="156"/>
      <c r="AE244" s="156"/>
      <c r="AF244" s="156"/>
      <c r="AG244" s="156"/>
      <c r="AH244" s="156"/>
      <c r="AI244" s="156"/>
      <c r="AJ244" s="156"/>
      <c r="AK244" s="156">
        <f t="shared" si="18"/>
        <v>0</v>
      </c>
      <c r="AL244" s="187">
        <f t="shared" si="19"/>
        <v>25</v>
      </c>
      <c r="AM244" s="158" t="s">
        <v>1785</v>
      </c>
    </row>
    <row r="245" spans="1:39" x14ac:dyDescent="0.25">
      <c r="A245" s="284" t="s">
        <v>917</v>
      </c>
      <c r="B245" s="36" t="s">
        <v>918</v>
      </c>
      <c r="C245" s="42" t="s">
        <v>2284</v>
      </c>
      <c r="D245" s="37" t="s">
        <v>433</v>
      </c>
      <c r="E245" s="32">
        <v>29.9</v>
      </c>
      <c r="F245" s="38"/>
      <c r="G245" s="21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>
        <f t="shared" si="17"/>
        <v>29.9</v>
      </c>
      <c r="T245" s="34"/>
      <c r="U245" s="34"/>
      <c r="V245" s="35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>
        <f t="shared" si="18"/>
        <v>0</v>
      </c>
      <c r="AL245" s="139">
        <f t="shared" si="19"/>
        <v>29.9</v>
      </c>
      <c r="AM245" s="159" t="s">
        <v>1785</v>
      </c>
    </row>
    <row r="246" spans="1:39" x14ac:dyDescent="0.25">
      <c r="A246" s="284" t="s">
        <v>919</v>
      </c>
      <c r="B246" s="36" t="s">
        <v>920</v>
      </c>
      <c r="C246" s="42" t="s">
        <v>2285</v>
      </c>
      <c r="D246" s="37" t="s">
        <v>433</v>
      </c>
      <c r="E246" s="32">
        <v>4300.5</v>
      </c>
      <c r="F246" s="38"/>
      <c r="G246" s="21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>
        <f t="shared" si="17"/>
        <v>4300.5</v>
      </c>
      <c r="T246" s="34"/>
      <c r="U246" s="34">
        <f>500</f>
        <v>500</v>
      </c>
      <c r="V246" s="35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>
        <f t="shared" si="18"/>
        <v>500</v>
      </c>
      <c r="AL246" s="34">
        <f t="shared" si="19"/>
        <v>3800.5</v>
      </c>
      <c r="AM246" s="159" t="s">
        <v>1785</v>
      </c>
    </row>
    <row r="247" spans="1:39" x14ac:dyDescent="0.25">
      <c r="A247" s="284" t="s">
        <v>923</v>
      </c>
      <c r="B247" s="36" t="s">
        <v>922</v>
      </c>
      <c r="C247" s="160" t="s">
        <v>2283</v>
      </c>
      <c r="D247" s="37" t="s">
        <v>433</v>
      </c>
      <c r="E247" s="32">
        <v>0.48</v>
      </c>
      <c r="F247" s="38"/>
      <c r="G247" s="21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>
        <f t="shared" si="17"/>
        <v>0.48</v>
      </c>
      <c r="T247" s="34"/>
      <c r="U247" s="34"/>
      <c r="V247" s="35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>
        <f t="shared" si="18"/>
        <v>0</v>
      </c>
      <c r="AL247" s="139">
        <f t="shared" si="19"/>
        <v>0.48</v>
      </c>
      <c r="AM247" s="159" t="s">
        <v>1787</v>
      </c>
    </row>
    <row r="248" spans="1:39" x14ac:dyDescent="0.25">
      <c r="A248" s="284" t="s">
        <v>924</v>
      </c>
      <c r="B248" s="36" t="s">
        <v>925</v>
      </c>
      <c r="C248" s="39"/>
      <c r="D248" s="37" t="s">
        <v>466</v>
      </c>
      <c r="E248" s="32">
        <v>0.48999999999999994</v>
      </c>
      <c r="F248" s="51"/>
      <c r="G248" s="25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>
        <f t="shared" si="17"/>
        <v>0.48999999999999994</v>
      </c>
      <c r="T248" s="34"/>
      <c r="U248" s="34"/>
      <c r="V248" s="35">
        <f>0.1</f>
        <v>0.1</v>
      </c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>
        <v>0.2</v>
      </c>
      <c r="AL248" s="139">
        <f t="shared" si="19"/>
        <v>0.28999999999999992</v>
      </c>
      <c r="AM248" s="159" t="s">
        <v>1787</v>
      </c>
    </row>
    <row r="249" spans="1:39" x14ac:dyDescent="0.25">
      <c r="A249" s="284" t="s">
        <v>926</v>
      </c>
      <c r="B249" s="36" t="s">
        <v>927</v>
      </c>
      <c r="C249" s="42" t="s">
        <v>2286</v>
      </c>
      <c r="D249" s="37" t="s">
        <v>433</v>
      </c>
      <c r="E249" s="32">
        <v>706.9</v>
      </c>
      <c r="F249" s="38"/>
      <c r="G249" s="21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>
        <f t="shared" si="17"/>
        <v>706.9</v>
      </c>
      <c r="T249" s="34"/>
      <c r="U249" s="34"/>
      <c r="V249" s="35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>
        <f t="shared" si="18"/>
        <v>0</v>
      </c>
      <c r="AL249" s="34">
        <f t="shared" si="19"/>
        <v>706.9</v>
      </c>
      <c r="AM249" s="159" t="s">
        <v>1785</v>
      </c>
    </row>
    <row r="250" spans="1:39" x14ac:dyDescent="0.25">
      <c r="A250" s="284" t="s">
        <v>926</v>
      </c>
      <c r="B250" s="36" t="s">
        <v>927</v>
      </c>
      <c r="C250" s="42" t="s">
        <v>2286</v>
      </c>
      <c r="D250" s="37" t="s">
        <v>433</v>
      </c>
      <c r="E250" s="32">
        <v>1</v>
      </c>
      <c r="F250" s="38"/>
      <c r="G250" s="21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>
        <f t="shared" si="17"/>
        <v>1</v>
      </c>
      <c r="T250" s="34"/>
      <c r="U250" s="34"/>
      <c r="V250" s="35">
        <f>1</f>
        <v>1</v>
      </c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>
        <f t="shared" si="18"/>
        <v>1</v>
      </c>
      <c r="AL250" s="141">
        <f t="shared" si="19"/>
        <v>0</v>
      </c>
      <c r="AM250" s="159" t="s">
        <v>1787</v>
      </c>
    </row>
    <row r="251" spans="1:39" x14ac:dyDescent="0.25">
      <c r="A251" s="284" t="s">
        <v>928</v>
      </c>
      <c r="B251" s="36" t="s">
        <v>929</v>
      </c>
      <c r="C251" s="160" t="s">
        <v>2287</v>
      </c>
      <c r="D251" s="37" t="s">
        <v>433</v>
      </c>
      <c r="E251" s="32">
        <v>73</v>
      </c>
      <c r="F251" s="38"/>
      <c r="G251" s="21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>
        <f t="shared" si="17"/>
        <v>73</v>
      </c>
      <c r="T251" s="34"/>
      <c r="U251" s="34"/>
      <c r="V251" s="35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>
        <f t="shared" si="18"/>
        <v>0</v>
      </c>
      <c r="AL251" s="148">
        <f t="shared" si="19"/>
        <v>73</v>
      </c>
      <c r="AM251" s="159" t="s">
        <v>1785</v>
      </c>
    </row>
    <row r="252" spans="1:39" x14ac:dyDescent="0.25">
      <c r="A252" s="284" t="s">
        <v>930</v>
      </c>
      <c r="B252" s="36" t="s">
        <v>931</v>
      </c>
      <c r="C252" s="39"/>
      <c r="D252" s="37" t="s">
        <v>433</v>
      </c>
      <c r="E252" s="32">
        <v>20</v>
      </c>
      <c r="F252" s="38"/>
      <c r="G252" s="21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>
        <f t="shared" si="17"/>
        <v>20</v>
      </c>
      <c r="T252" s="34"/>
      <c r="U252" s="34"/>
      <c r="V252" s="35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>
        <f t="shared" si="18"/>
        <v>0</v>
      </c>
      <c r="AL252" s="139">
        <f t="shared" si="19"/>
        <v>20</v>
      </c>
      <c r="AM252" s="159" t="s">
        <v>1785</v>
      </c>
    </row>
    <row r="253" spans="1:39" x14ac:dyDescent="0.25">
      <c r="A253" s="284" t="s">
        <v>932</v>
      </c>
      <c r="B253" s="36" t="s">
        <v>933</v>
      </c>
      <c r="C253" s="42" t="s">
        <v>2288</v>
      </c>
      <c r="D253" s="37" t="s">
        <v>433</v>
      </c>
      <c r="E253" s="32">
        <v>238.79999999999998</v>
      </c>
      <c r="F253" s="38"/>
      <c r="G253" s="21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>
        <f t="shared" si="17"/>
        <v>238.79999999999998</v>
      </c>
      <c r="T253" s="34"/>
      <c r="U253" s="34">
        <f>100</f>
        <v>100</v>
      </c>
      <c r="V253" s="35"/>
      <c r="W253" s="34">
        <f>100</f>
        <v>100</v>
      </c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>
        <f t="shared" si="18"/>
        <v>200</v>
      </c>
      <c r="AL253" s="139">
        <f t="shared" si="19"/>
        <v>38.799999999999983</v>
      </c>
      <c r="AM253" s="159" t="s">
        <v>1785</v>
      </c>
    </row>
    <row r="254" spans="1:39" x14ac:dyDescent="0.25">
      <c r="A254" s="284" t="s">
        <v>932</v>
      </c>
      <c r="B254" s="36" t="s">
        <v>933</v>
      </c>
      <c r="C254" s="42" t="s">
        <v>2288</v>
      </c>
      <c r="D254" s="37" t="s">
        <v>433</v>
      </c>
      <c r="E254" s="32">
        <v>0</v>
      </c>
      <c r="F254" s="38"/>
      <c r="G254" s="21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>
        <f t="shared" si="17"/>
        <v>0</v>
      </c>
      <c r="T254" s="34"/>
      <c r="U254" s="34"/>
      <c r="V254" s="35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>
        <f t="shared" si="18"/>
        <v>0</v>
      </c>
      <c r="AL254" s="141">
        <f t="shared" si="19"/>
        <v>0</v>
      </c>
      <c r="AM254" s="159" t="s">
        <v>1787</v>
      </c>
    </row>
    <row r="255" spans="1:39" x14ac:dyDescent="0.25">
      <c r="A255" s="284" t="s">
        <v>934</v>
      </c>
      <c r="B255" s="36" t="s">
        <v>935</v>
      </c>
      <c r="C255" s="42" t="s">
        <v>2289</v>
      </c>
      <c r="D255" s="37" t="s">
        <v>466</v>
      </c>
      <c r="E255" s="32">
        <v>871</v>
      </c>
      <c r="F255" s="38"/>
      <c r="G255" s="21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>
        <f t="shared" si="17"/>
        <v>871</v>
      </c>
      <c r="T255" s="34"/>
      <c r="U255" s="34"/>
      <c r="V255" s="35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>
        <f t="shared" si="18"/>
        <v>0</v>
      </c>
      <c r="AL255" s="34">
        <f t="shared" si="19"/>
        <v>871</v>
      </c>
      <c r="AM255" s="159" t="s">
        <v>1785</v>
      </c>
    </row>
    <row r="256" spans="1:39" x14ac:dyDescent="0.25">
      <c r="A256" s="284" t="s">
        <v>934</v>
      </c>
      <c r="B256" s="36" t="s">
        <v>935</v>
      </c>
      <c r="C256" s="42" t="s">
        <v>2289</v>
      </c>
      <c r="D256" s="37" t="s">
        <v>466</v>
      </c>
      <c r="E256" s="32">
        <v>1</v>
      </c>
      <c r="F256" s="47"/>
      <c r="G256" s="2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>
        <f t="shared" si="17"/>
        <v>1</v>
      </c>
      <c r="T256" s="34"/>
      <c r="U256" s="34"/>
      <c r="V256" s="35">
        <f>1</f>
        <v>1</v>
      </c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>
        <f t="shared" si="18"/>
        <v>1</v>
      </c>
      <c r="AL256" s="141">
        <f t="shared" si="19"/>
        <v>0</v>
      </c>
      <c r="AM256" s="159" t="s">
        <v>1787</v>
      </c>
    </row>
    <row r="257" spans="1:39" x14ac:dyDescent="0.25">
      <c r="A257" s="284" t="s">
        <v>936</v>
      </c>
      <c r="B257" s="36" t="s">
        <v>937</v>
      </c>
      <c r="C257" s="42" t="s">
        <v>2290</v>
      </c>
      <c r="D257" s="37" t="s">
        <v>433</v>
      </c>
      <c r="E257" s="32">
        <v>234.75</v>
      </c>
      <c r="F257" s="38"/>
      <c r="G257" s="21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>
        <f t="shared" si="17"/>
        <v>234.75</v>
      </c>
      <c r="T257" s="34"/>
      <c r="U257" s="34"/>
      <c r="V257" s="35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>
        <f t="shared" si="18"/>
        <v>0</v>
      </c>
      <c r="AL257" s="34">
        <f t="shared" si="19"/>
        <v>234.75</v>
      </c>
      <c r="AM257" s="159" t="s">
        <v>1785</v>
      </c>
    </row>
    <row r="258" spans="1:39" x14ac:dyDescent="0.25">
      <c r="A258" s="284" t="s">
        <v>936</v>
      </c>
      <c r="B258" s="36" t="s">
        <v>937</v>
      </c>
      <c r="C258" s="42" t="s">
        <v>2290</v>
      </c>
      <c r="D258" s="37" t="s">
        <v>433</v>
      </c>
      <c r="E258" s="32">
        <v>0</v>
      </c>
      <c r="F258" s="38"/>
      <c r="G258" s="21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>
        <f t="shared" si="17"/>
        <v>0</v>
      </c>
      <c r="T258" s="34"/>
      <c r="U258" s="34"/>
      <c r="V258" s="35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>
        <f t="shared" si="18"/>
        <v>0</v>
      </c>
      <c r="AL258" s="141">
        <f t="shared" si="19"/>
        <v>0</v>
      </c>
      <c r="AM258" s="159" t="s">
        <v>1787</v>
      </c>
    </row>
    <row r="259" spans="1:39" x14ac:dyDescent="0.25">
      <c r="A259" s="284" t="s">
        <v>938</v>
      </c>
      <c r="B259" s="36" t="s">
        <v>939</v>
      </c>
      <c r="C259" s="160" t="s">
        <v>2291</v>
      </c>
      <c r="D259" s="37" t="s">
        <v>466</v>
      </c>
      <c r="E259" s="32">
        <v>0</v>
      </c>
      <c r="F259" s="38"/>
      <c r="G259" s="21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>
        <f t="shared" si="17"/>
        <v>0</v>
      </c>
      <c r="T259" s="34"/>
      <c r="U259" s="34"/>
      <c r="V259" s="35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>
        <f t="shared" si="18"/>
        <v>0</v>
      </c>
      <c r="AL259" s="141">
        <f t="shared" si="19"/>
        <v>0</v>
      </c>
      <c r="AM259" s="159" t="s">
        <v>1785</v>
      </c>
    </row>
    <row r="260" spans="1:39" x14ac:dyDescent="0.25">
      <c r="A260" s="284" t="s">
        <v>940</v>
      </c>
      <c r="B260" s="36" t="s">
        <v>941</v>
      </c>
      <c r="C260" s="42" t="s">
        <v>2292</v>
      </c>
      <c r="D260" s="37" t="s">
        <v>466</v>
      </c>
      <c r="E260" s="32">
        <v>0</v>
      </c>
      <c r="F260" s="38"/>
      <c r="G260" s="21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>
        <f t="shared" si="17"/>
        <v>0</v>
      </c>
      <c r="T260" s="34"/>
      <c r="U260" s="34"/>
      <c r="V260" s="35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>
        <f t="shared" si="18"/>
        <v>0</v>
      </c>
      <c r="AL260" s="141">
        <f t="shared" si="19"/>
        <v>0</v>
      </c>
      <c r="AM260" s="159" t="s">
        <v>1785</v>
      </c>
    </row>
    <row r="261" spans="1:39" x14ac:dyDescent="0.25">
      <c r="A261" s="284" t="s">
        <v>942</v>
      </c>
      <c r="B261" s="36" t="s">
        <v>943</v>
      </c>
      <c r="C261" s="42" t="s">
        <v>2293</v>
      </c>
      <c r="D261" s="37" t="s">
        <v>433</v>
      </c>
      <c r="E261" s="32">
        <v>48</v>
      </c>
      <c r="F261" s="38"/>
      <c r="G261" s="21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>
        <f t="shared" si="17"/>
        <v>48</v>
      </c>
      <c r="T261" s="34"/>
      <c r="U261" s="34"/>
      <c r="V261" s="35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>
        <f t="shared" ref="AK261:AK292" si="20">SUM(T261:AJ261)</f>
        <v>0</v>
      </c>
      <c r="AL261" s="139">
        <f t="shared" si="19"/>
        <v>48</v>
      </c>
      <c r="AM261" s="159" t="s">
        <v>1785</v>
      </c>
    </row>
    <row r="262" spans="1:39" x14ac:dyDescent="0.25">
      <c r="A262" s="284" t="s">
        <v>944</v>
      </c>
      <c r="B262" s="36" t="s">
        <v>945</v>
      </c>
      <c r="C262" s="160" t="s">
        <v>2294</v>
      </c>
      <c r="D262" s="37" t="s">
        <v>466</v>
      </c>
      <c r="E262" s="32">
        <v>449.5</v>
      </c>
      <c r="F262" s="38"/>
      <c r="G262" s="21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>
        <f t="shared" si="17"/>
        <v>449.5</v>
      </c>
      <c r="T262" s="34"/>
      <c r="U262" s="34"/>
      <c r="V262" s="35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>
        <f t="shared" si="20"/>
        <v>0</v>
      </c>
      <c r="AL262" s="34">
        <f t="shared" si="19"/>
        <v>449.5</v>
      </c>
      <c r="AM262" s="159" t="s">
        <v>1785</v>
      </c>
    </row>
    <row r="263" spans="1:39" x14ac:dyDescent="0.25">
      <c r="A263" s="284" t="s">
        <v>946</v>
      </c>
      <c r="B263" s="36" t="s">
        <v>947</v>
      </c>
      <c r="C263" s="42" t="s">
        <v>2295</v>
      </c>
      <c r="D263" s="37" t="s">
        <v>433</v>
      </c>
      <c r="E263" s="32">
        <v>280</v>
      </c>
      <c r="F263" s="38"/>
      <c r="G263" s="21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>
        <f t="shared" ref="S263:S326" si="21">SUM(E263:R263)</f>
        <v>280</v>
      </c>
      <c r="T263" s="34"/>
      <c r="U263" s="34"/>
      <c r="V263" s="35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>
        <f t="shared" si="20"/>
        <v>0</v>
      </c>
      <c r="AL263" s="34">
        <f t="shared" si="19"/>
        <v>280</v>
      </c>
      <c r="AM263" s="159" t="s">
        <v>1785</v>
      </c>
    </row>
    <row r="264" spans="1:39" x14ac:dyDescent="0.25">
      <c r="A264" s="284" t="s">
        <v>946</v>
      </c>
      <c r="B264" s="36" t="s">
        <v>947</v>
      </c>
      <c r="C264" s="42" t="s">
        <v>2295</v>
      </c>
      <c r="D264" s="37" t="s">
        <v>433</v>
      </c>
      <c r="E264" s="32">
        <v>0.9</v>
      </c>
      <c r="F264" s="38"/>
      <c r="G264" s="21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>
        <f t="shared" si="21"/>
        <v>0.9</v>
      </c>
      <c r="T264" s="34"/>
      <c r="U264" s="34"/>
      <c r="V264" s="35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>
        <f t="shared" si="20"/>
        <v>0</v>
      </c>
      <c r="AL264" s="34">
        <f t="shared" si="19"/>
        <v>0.9</v>
      </c>
      <c r="AM264" s="159" t="s">
        <v>1787</v>
      </c>
    </row>
    <row r="265" spans="1:39" x14ac:dyDescent="0.25">
      <c r="A265" s="284" t="s">
        <v>948</v>
      </c>
      <c r="B265" s="36" t="s">
        <v>949</v>
      </c>
      <c r="C265" s="42" t="s">
        <v>2296</v>
      </c>
      <c r="D265" s="37" t="s">
        <v>433</v>
      </c>
      <c r="E265" s="32">
        <v>70.599999999999994</v>
      </c>
      <c r="F265" s="38"/>
      <c r="G265" s="21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>
        <f t="shared" si="21"/>
        <v>70.599999999999994</v>
      </c>
      <c r="T265" s="34"/>
      <c r="U265" s="34"/>
      <c r="V265" s="35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>
        <f t="shared" si="20"/>
        <v>0</v>
      </c>
      <c r="AL265" s="34">
        <f t="shared" si="19"/>
        <v>70.599999999999994</v>
      </c>
      <c r="AM265" s="159" t="s">
        <v>1785</v>
      </c>
    </row>
    <row r="266" spans="1:39" x14ac:dyDescent="0.25">
      <c r="A266" s="284" t="s">
        <v>948</v>
      </c>
      <c r="B266" s="36" t="s">
        <v>949</v>
      </c>
      <c r="C266" s="160" t="s">
        <v>2296</v>
      </c>
      <c r="D266" s="37" t="s">
        <v>433</v>
      </c>
      <c r="E266" s="32">
        <v>0.75</v>
      </c>
      <c r="F266" s="38"/>
      <c r="G266" s="21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>
        <f t="shared" si="21"/>
        <v>0.75</v>
      </c>
      <c r="T266" s="34"/>
      <c r="U266" s="34"/>
      <c r="V266" s="35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>
        <f t="shared" si="20"/>
        <v>0</v>
      </c>
      <c r="AL266" s="34">
        <f t="shared" si="19"/>
        <v>0.75</v>
      </c>
      <c r="AM266" s="159" t="s">
        <v>1787</v>
      </c>
    </row>
    <row r="267" spans="1:39" x14ac:dyDescent="0.25">
      <c r="A267" s="284" t="s">
        <v>950</v>
      </c>
      <c r="B267" s="36" t="s">
        <v>951</v>
      </c>
      <c r="C267" s="42" t="s">
        <v>2297</v>
      </c>
      <c r="D267" s="37" t="s">
        <v>433</v>
      </c>
      <c r="E267" s="32">
        <v>55.5</v>
      </c>
      <c r="F267" s="38"/>
      <c r="G267" s="21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>
        <f t="shared" si="21"/>
        <v>55.5</v>
      </c>
      <c r="T267" s="34"/>
      <c r="U267" s="34"/>
      <c r="V267" s="35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>
        <v>50</v>
      </c>
      <c r="AL267" s="139">
        <f t="shared" si="19"/>
        <v>5.5</v>
      </c>
      <c r="AM267" s="159" t="s">
        <v>1785</v>
      </c>
    </row>
    <row r="268" spans="1:39" x14ac:dyDescent="0.25">
      <c r="A268" s="284" t="s">
        <v>952</v>
      </c>
      <c r="B268" s="36" t="s">
        <v>953</v>
      </c>
      <c r="C268" s="42" t="s">
        <v>2298</v>
      </c>
      <c r="D268" s="37" t="s">
        <v>433</v>
      </c>
      <c r="E268" s="52">
        <v>74.7</v>
      </c>
      <c r="F268" s="50"/>
      <c r="G268" s="39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>
        <f t="shared" si="21"/>
        <v>74.7</v>
      </c>
      <c r="T268" s="53"/>
      <c r="U268" s="53"/>
      <c r="V268" s="54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>
        <f t="shared" si="20"/>
        <v>0</v>
      </c>
      <c r="AL268" s="53">
        <f t="shared" si="19"/>
        <v>74.7</v>
      </c>
      <c r="AM268" s="159" t="s">
        <v>1785</v>
      </c>
    </row>
    <row r="269" spans="1:39" x14ac:dyDescent="0.25">
      <c r="A269" s="284" t="s">
        <v>954</v>
      </c>
      <c r="B269" s="36" t="s">
        <v>955</v>
      </c>
      <c r="C269" s="42" t="s">
        <v>2299</v>
      </c>
      <c r="D269" s="37" t="s">
        <v>466</v>
      </c>
      <c r="E269" s="32">
        <v>0</v>
      </c>
      <c r="F269" s="38"/>
      <c r="G269" s="21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>
        <f t="shared" si="21"/>
        <v>0</v>
      </c>
      <c r="T269" s="34"/>
      <c r="U269" s="34"/>
      <c r="V269" s="35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>
        <f t="shared" si="20"/>
        <v>0</v>
      </c>
      <c r="AL269" s="141">
        <f t="shared" si="19"/>
        <v>0</v>
      </c>
      <c r="AM269" s="159" t="s">
        <v>1785</v>
      </c>
    </row>
    <row r="270" spans="1:39" x14ac:dyDescent="0.25">
      <c r="A270" s="284" t="s">
        <v>956</v>
      </c>
      <c r="B270" s="36" t="s">
        <v>2111</v>
      </c>
      <c r="C270" s="42" t="s">
        <v>2300</v>
      </c>
      <c r="D270" s="37" t="s">
        <v>433</v>
      </c>
      <c r="E270" s="32">
        <v>75</v>
      </c>
      <c r="F270" s="38"/>
      <c r="G270" s="21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>
        <f>50</f>
        <v>50</v>
      </c>
      <c r="S270" s="34">
        <f t="shared" si="21"/>
        <v>125</v>
      </c>
      <c r="T270" s="34"/>
      <c r="U270" s="34"/>
      <c r="V270" s="35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>
        <v>25.8</v>
      </c>
      <c r="AL270" s="34">
        <f t="shared" si="19"/>
        <v>99.2</v>
      </c>
      <c r="AM270" s="159" t="s">
        <v>1785</v>
      </c>
    </row>
    <row r="271" spans="1:39" x14ac:dyDescent="0.25">
      <c r="A271" s="284" t="s">
        <v>957</v>
      </c>
      <c r="B271" s="36" t="s">
        <v>958</v>
      </c>
      <c r="C271" s="39"/>
      <c r="D271" s="37" t="s">
        <v>433</v>
      </c>
      <c r="E271" s="32">
        <v>0</v>
      </c>
      <c r="F271" s="38"/>
      <c r="G271" s="21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>
        <f t="shared" si="21"/>
        <v>0</v>
      </c>
      <c r="T271" s="34"/>
      <c r="U271" s="34"/>
      <c r="V271" s="35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>
        <f t="shared" si="20"/>
        <v>0</v>
      </c>
      <c r="AL271" s="141">
        <f t="shared" si="19"/>
        <v>0</v>
      </c>
      <c r="AM271" s="159" t="s">
        <v>1787</v>
      </c>
    </row>
    <row r="272" spans="1:39" x14ac:dyDescent="0.25">
      <c r="A272" s="284" t="s">
        <v>959</v>
      </c>
      <c r="B272" s="36" t="s">
        <v>1961</v>
      </c>
      <c r="C272" s="160" t="s">
        <v>2301</v>
      </c>
      <c r="D272" s="37" t="s">
        <v>433</v>
      </c>
      <c r="E272" s="32">
        <v>800</v>
      </c>
      <c r="F272" s="38"/>
      <c r="G272" s="21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>
        <f t="shared" si="21"/>
        <v>800</v>
      </c>
      <c r="T272" s="34"/>
      <c r="U272" s="34"/>
      <c r="V272" s="35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>
        <f t="shared" si="20"/>
        <v>0</v>
      </c>
      <c r="AL272" s="34">
        <f t="shared" si="19"/>
        <v>800</v>
      </c>
      <c r="AM272" s="159" t="s">
        <v>1785</v>
      </c>
    </row>
    <row r="273" spans="1:39" x14ac:dyDescent="0.25">
      <c r="A273" s="284" t="s">
        <v>960</v>
      </c>
      <c r="B273" s="36" t="s">
        <v>961</v>
      </c>
      <c r="C273" s="39" t="s">
        <v>962</v>
      </c>
      <c r="D273" s="37" t="s">
        <v>433</v>
      </c>
      <c r="E273" s="32">
        <v>85</v>
      </c>
      <c r="F273" s="38"/>
      <c r="G273" s="21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>
        <f t="shared" si="21"/>
        <v>85</v>
      </c>
      <c r="T273" s="34"/>
      <c r="U273" s="34"/>
      <c r="V273" s="35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>
        <f t="shared" si="20"/>
        <v>0</v>
      </c>
      <c r="AL273" s="148">
        <f t="shared" si="19"/>
        <v>85</v>
      </c>
      <c r="AM273" s="159" t="s">
        <v>1785</v>
      </c>
    </row>
    <row r="274" spans="1:39" x14ac:dyDescent="0.25">
      <c r="A274" s="284" t="s">
        <v>963</v>
      </c>
      <c r="B274" s="36" t="s">
        <v>964</v>
      </c>
      <c r="C274" s="160" t="s">
        <v>2302</v>
      </c>
      <c r="D274" s="37" t="s">
        <v>433</v>
      </c>
      <c r="E274" s="32">
        <v>37.9</v>
      </c>
      <c r="F274" s="38"/>
      <c r="G274" s="21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>
        <f t="shared" si="21"/>
        <v>37.9</v>
      </c>
      <c r="T274" s="34"/>
      <c r="U274" s="34"/>
      <c r="V274" s="35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>
        <f t="shared" si="20"/>
        <v>0</v>
      </c>
      <c r="AL274" s="139">
        <f t="shared" si="19"/>
        <v>37.9</v>
      </c>
      <c r="AM274" s="159" t="s">
        <v>1785</v>
      </c>
    </row>
    <row r="275" spans="1:39" x14ac:dyDescent="0.25">
      <c r="A275" s="284" t="s">
        <v>965</v>
      </c>
      <c r="B275" s="36" t="s">
        <v>966</v>
      </c>
      <c r="C275" s="42" t="s">
        <v>2303</v>
      </c>
      <c r="D275" s="37" t="s">
        <v>433</v>
      </c>
      <c r="E275" s="32">
        <v>20</v>
      </c>
      <c r="F275" s="38"/>
      <c r="G275" s="21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>
        <f t="shared" si="21"/>
        <v>20</v>
      </c>
      <c r="T275" s="34"/>
      <c r="U275" s="34"/>
      <c r="V275" s="35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>
        <f t="shared" si="20"/>
        <v>0</v>
      </c>
      <c r="AL275" s="139">
        <f t="shared" si="19"/>
        <v>20</v>
      </c>
      <c r="AM275" s="159" t="s">
        <v>1785</v>
      </c>
    </row>
    <row r="276" spans="1:39" x14ac:dyDescent="0.25">
      <c r="A276" s="284" t="s">
        <v>967</v>
      </c>
      <c r="B276" s="36" t="s">
        <v>968</v>
      </c>
      <c r="C276" s="160" t="s">
        <v>2304</v>
      </c>
      <c r="D276" s="37" t="s">
        <v>445</v>
      </c>
      <c r="E276" s="32">
        <v>2.8</v>
      </c>
      <c r="F276" s="38"/>
      <c r="G276" s="21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>
        <f t="shared" si="21"/>
        <v>2.8</v>
      </c>
      <c r="T276" s="34"/>
      <c r="U276" s="34"/>
      <c r="V276" s="35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>
        <f t="shared" si="20"/>
        <v>0</v>
      </c>
      <c r="AL276" s="34">
        <f t="shared" si="19"/>
        <v>2.8</v>
      </c>
      <c r="AM276" s="159" t="s">
        <v>1787</v>
      </c>
    </row>
    <row r="277" spans="1:39" x14ac:dyDescent="0.25">
      <c r="A277" s="284" t="s">
        <v>969</v>
      </c>
      <c r="B277" s="36" t="s">
        <v>970</v>
      </c>
      <c r="C277" s="42" t="s">
        <v>2305</v>
      </c>
      <c r="D277" s="37" t="s">
        <v>433</v>
      </c>
      <c r="E277" s="32">
        <v>18</v>
      </c>
      <c r="F277" s="38"/>
      <c r="G277" s="21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>
        <f t="shared" si="21"/>
        <v>18</v>
      </c>
      <c r="T277" s="34"/>
      <c r="U277" s="34"/>
      <c r="V277" s="35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>
        <f t="shared" si="20"/>
        <v>0</v>
      </c>
      <c r="AL277" s="139">
        <f t="shared" si="19"/>
        <v>18</v>
      </c>
      <c r="AM277" s="159" t="s">
        <v>1785</v>
      </c>
    </row>
    <row r="278" spans="1:39" x14ac:dyDescent="0.25">
      <c r="A278" s="284" t="s">
        <v>971</v>
      </c>
      <c r="B278" s="36" t="s">
        <v>972</v>
      </c>
      <c r="C278" s="160" t="s">
        <v>2306</v>
      </c>
      <c r="D278" s="37" t="s">
        <v>433</v>
      </c>
      <c r="E278" s="32">
        <v>0.8</v>
      </c>
      <c r="F278" s="38"/>
      <c r="G278" s="21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>
        <f t="shared" si="21"/>
        <v>0.8</v>
      </c>
      <c r="T278" s="34"/>
      <c r="U278" s="34"/>
      <c r="V278" s="35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>
        <f t="shared" si="20"/>
        <v>0</v>
      </c>
      <c r="AL278" s="34">
        <f t="shared" si="19"/>
        <v>0.8</v>
      </c>
      <c r="AM278" s="159" t="s">
        <v>1787</v>
      </c>
    </row>
    <row r="279" spans="1:39" x14ac:dyDescent="0.25">
      <c r="A279" s="284" t="s">
        <v>973</v>
      </c>
      <c r="B279" s="36" t="s">
        <v>974</v>
      </c>
      <c r="C279" s="39"/>
      <c r="D279" s="37" t="s">
        <v>433</v>
      </c>
      <c r="E279" s="32">
        <v>2.5</v>
      </c>
      <c r="F279" s="38"/>
      <c r="G279" s="21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>
        <f t="shared" si="21"/>
        <v>2.5</v>
      </c>
      <c r="T279" s="34"/>
      <c r="U279" s="34"/>
      <c r="V279" s="35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>
        <f t="shared" si="20"/>
        <v>0</v>
      </c>
      <c r="AL279" s="34">
        <f t="shared" si="19"/>
        <v>2.5</v>
      </c>
      <c r="AM279" s="159" t="s">
        <v>1787</v>
      </c>
    </row>
    <row r="280" spans="1:39" x14ac:dyDescent="0.25">
      <c r="A280" s="284" t="s">
        <v>975</v>
      </c>
      <c r="B280" s="36" t="s">
        <v>976</v>
      </c>
      <c r="C280" s="160" t="s">
        <v>2307</v>
      </c>
      <c r="D280" s="37" t="s">
        <v>433</v>
      </c>
      <c r="E280" s="32">
        <v>0.4</v>
      </c>
      <c r="F280" s="38"/>
      <c r="G280" s="21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>
        <f t="shared" si="21"/>
        <v>0.4</v>
      </c>
      <c r="T280" s="34"/>
      <c r="U280" s="34"/>
      <c r="V280" s="35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>
        <f t="shared" si="20"/>
        <v>0</v>
      </c>
      <c r="AL280" s="139">
        <f>S280-AK280</f>
        <v>0.4</v>
      </c>
      <c r="AM280" s="159" t="s">
        <v>1787</v>
      </c>
    </row>
    <row r="281" spans="1:39" x14ac:dyDescent="0.25">
      <c r="A281" s="284" t="s">
        <v>977</v>
      </c>
      <c r="B281" s="36" t="s">
        <v>978</v>
      </c>
      <c r="C281" s="42" t="s">
        <v>2308</v>
      </c>
      <c r="D281" s="37" t="s">
        <v>433</v>
      </c>
      <c r="E281" s="32">
        <v>0.2</v>
      </c>
      <c r="F281" s="38"/>
      <c r="G281" s="21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>
        <f t="shared" si="21"/>
        <v>0.2</v>
      </c>
      <c r="T281" s="34"/>
      <c r="U281" s="34"/>
      <c r="V281" s="35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>
        <f t="shared" si="20"/>
        <v>0</v>
      </c>
      <c r="AL281" s="139">
        <f t="shared" si="19"/>
        <v>0.2</v>
      </c>
      <c r="AM281" s="159" t="s">
        <v>1787</v>
      </c>
    </row>
    <row r="282" spans="1:39" x14ac:dyDescent="0.25">
      <c r="A282" s="284" t="s">
        <v>979</v>
      </c>
      <c r="B282" s="36" t="s">
        <v>980</v>
      </c>
      <c r="C282" s="39"/>
      <c r="D282" s="37" t="s">
        <v>433</v>
      </c>
      <c r="E282" s="32">
        <v>0</v>
      </c>
      <c r="F282" s="38"/>
      <c r="G282" s="21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>
        <f t="shared" si="21"/>
        <v>0</v>
      </c>
      <c r="T282" s="34"/>
      <c r="U282" s="34"/>
      <c r="V282" s="35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>
        <f t="shared" si="20"/>
        <v>0</v>
      </c>
      <c r="AL282" s="141">
        <f t="shared" si="19"/>
        <v>0</v>
      </c>
      <c r="AM282" s="159" t="s">
        <v>1787</v>
      </c>
    </row>
    <row r="283" spans="1:39" x14ac:dyDescent="0.25">
      <c r="A283" s="284" t="s">
        <v>981</v>
      </c>
      <c r="B283" s="36" t="s">
        <v>982</v>
      </c>
      <c r="C283" s="39"/>
      <c r="D283" s="37" t="s">
        <v>433</v>
      </c>
      <c r="E283" s="32">
        <v>0</v>
      </c>
      <c r="F283" s="38"/>
      <c r="G283" s="21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>
        <f t="shared" si="21"/>
        <v>0</v>
      </c>
      <c r="T283" s="34"/>
      <c r="U283" s="34"/>
      <c r="V283" s="35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>
        <f t="shared" si="20"/>
        <v>0</v>
      </c>
      <c r="AL283" s="141">
        <f t="shared" si="19"/>
        <v>0</v>
      </c>
      <c r="AM283" s="159" t="s">
        <v>1787</v>
      </c>
    </row>
    <row r="284" spans="1:39" x14ac:dyDescent="0.25">
      <c r="A284" s="284" t="s">
        <v>983</v>
      </c>
      <c r="B284" s="36" t="s">
        <v>984</v>
      </c>
      <c r="C284" s="160" t="s">
        <v>2309</v>
      </c>
      <c r="D284" s="37" t="s">
        <v>433</v>
      </c>
      <c r="E284" s="32">
        <v>40</v>
      </c>
      <c r="F284" s="38"/>
      <c r="G284" s="21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>
        <f t="shared" si="21"/>
        <v>40</v>
      </c>
      <c r="T284" s="34"/>
      <c r="U284" s="34"/>
      <c r="V284" s="35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>
        <f t="shared" si="20"/>
        <v>0</v>
      </c>
      <c r="AL284" s="139">
        <f t="shared" si="19"/>
        <v>40</v>
      </c>
      <c r="AM284" s="159" t="s">
        <v>1785</v>
      </c>
    </row>
    <row r="285" spans="1:39" x14ac:dyDescent="0.25">
      <c r="A285" s="284" t="s">
        <v>985</v>
      </c>
      <c r="B285" s="36" t="s">
        <v>986</v>
      </c>
      <c r="C285" s="39"/>
      <c r="D285" s="37" t="s">
        <v>433</v>
      </c>
      <c r="E285" s="32">
        <v>0.5</v>
      </c>
      <c r="F285" s="38"/>
      <c r="G285" s="21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>
        <f>500+500</f>
        <v>1000</v>
      </c>
      <c r="S285" s="34">
        <f t="shared" si="21"/>
        <v>1000.5</v>
      </c>
      <c r="T285" s="34">
        <f>0.5</f>
        <v>0.5</v>
      </c>
      <c r="U285" s="34">
        <f>1</f>
        <v>1</v>
      </c>
      <c r="V285" s="35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>
        <f t="shared" si="20"/>
        <v>1.5</v>
      </c>
      <c r="AL285" s="34">
        <f t="shared" si="19"/>
        <v>999</v>
      </c>
      <c r="AM285" s="159" t="s">
        <v>1787</v>
      </c>
    </row>
    <row r="286" spans="1:39" x14ac:dyDescent="0.25">
      <c r="A286" s="284" t="s">
        <v>987</v>
      </c>
      <c r="B286" s="36" t="s">
        <v>988</v>
      </c>
      <c r="C286" s="39"/>
      <c r="D286" s="37" t="s">
        <v>433</v>
      </c>
      <c r="E286" s="32">
        <v>9.4999999999999973E-2</v>
      </c>
      <c r="F286" s="38"/>
      <c r="G286" s="21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>
        <f>2</f>
        <v>2</v>
      </c>
      <c r="S286" s="34">
        <f t="shared" si="21"/>
        <v>2.0949999999999998</v>
      </c>
      <c r="T286" s="34"/>
      <c r="U286" s="34">
        <f>1</f>
        <v>1</v>
      </c>
      <c r="V286" s="35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>
        <f t="shared" si="20"/>
        <v>1</v>
      </c>
      <c r="AL286" s="34">
        <v>8.0950000000000006</v>
      </c>
      <c r="AM286" s="159" t="s">
        <v>1787</v>
      </c>
    </row>
    <row r="287" spans="1:39" x14ac:dyDescent="0.25">
      <c r="A287" s="284" t="s">
        <v>989</v>
      </c>
      <c r="B287" s="36" t="s">
        <v>990</v>
      </c>
      <c r="C287" s="39"/>
      <c r="D287" s="37" t="s">
        <v>433</v>
      </c>
      <c r="E287" s="32">
        <v>6.0000000000000053E-2</v>
      </c>
      <c r="F287" s="38"/>
      <c r="G287" s="21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>
        <v>2</v>
      </c>
      <c r="S287" s="34">
        <f t="shared" si="21"/>
        <v>2.06</v>
      </c>
      <c r="T287" s="34"/>
      <c r="U287" s="34">
        <f>1</f>
        <v>1</v>
      </c>
      <c r="V287" s="35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>
        <f t="shared" si="20"/>
        <v>1</v>
      </c>
      <c r="AL287" s="34">
        <f t="shared" si="19"/>
        <v>1.06</v>
      </c>
      <c r="AM287" s="159" t="s">
        <v>1787</v>
      </c>
    </row>
    <row r="288" spans="1:39" x14ac:dyDescent="0.25">
      <c r="A288" s="284" t="s">
        <v>991</v>
      </c>
      <c r="B288" s="36" t="s">
        <v>992</v>
      </c>
      <c r="C288" s="39"/>
      <c r="D288" s="37" t="s">
        <v>433</v>
      </c>
      <c r="E288" s="32">
        <v>1000</v>
      </c>
      <c r="F288" s="38"/>
      <c r="G288" s="21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>
        <f t="shared" si="21"/>
        <v>1000</v>
      </c>
      <c r="T288" s="34"/>
      <c r="U288" s="34"/>
      <c r="V288" s="35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>
        <f t="shared" si="20"/>
        <v>0</v>
      </c>
      <c r="AL288" s="34">
        <f t="shared" si="19"/>
        <v>1000</v>
      </c>
      <c r="AM288" s="159" t="s">
        <v>1785</v>
      </c>
    </row>
    <row r="289" spans="1:39" x14ac:dyDescent="0.25">
      <c r="A289" s="284" t="s">
        <v>993</v>
      </c>
      <c r="B289" s="36" t="s">
        <v>994</v>
      </c>
      <c r="C289" s="42" t="s">
        <v>2310</v>
      </c>
      <c r="D289" s="37" t="s">
        <v>433</v>
      </c>
      <c r="E289" s="32">
        <v>74.400000000000006</v>
      </c>
      <c r="F289" s="38"/>
      <c r="G289" s="21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>
        <f t="shared" si="21"/>
        <v>74.400000000000006</v>
      </c>
      <c r="T289" s="34"/>
      <c r="U289" s="34"/>
      <c r="V289" s="35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>
        <f t="shared" si="20"/>
        <v>0</v>
      </c>
      <c r="AL289" s="34">
        <f t="shared" si="19"/>
        <v>74.400000000000006</v>
      </c>
      <c r="AM289" s="159" t="s">
        <v>1785</v>
      </c>
    </row>
    <row r="290" spans="1:39" x14ac:dyDescent="0.25">
      <c r="A290" s="284" t="s">
        <v>993</v>
      </c>
      <c r="B290" s="36" t="s">
        <v>995</v>
      </c>
      <c r="C290" s="42" t="s">
        <v>2310</v>
      </c>
      <c r="D290" s="37" t="s">
        <v>433</v>
      </c>
      <c r="E290" s="32">
        <v>1</v>
      </c>
      <c r="F290" s="38"/>
      <c r="G290" s="21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>
        <f t="shared" si="21"/>
        <v>1</v>
      </c>
      <c r="T290" s="34"/>
      <c r="U290" s="34"/>
      <c r="V290" s="35">
        <f>1</f>
        <v>1</v>
      </c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>
        <f t="shared" si="20"/>
        <v>1</v>
      </c>
      <c r="AL290" s="141">
        <f t="shared" si="19"/>
        <v>0</v>
      </c>
      <c r="AM290" s="159" t="s">
        <v>1787</v>
      </c>
    </row>
    <row r="291" spans="1:39" x14ac:dyDescent="0.25">
      <c r="A291" s="284" t="s">
        <v>996</v>
      </c>
      <c r="B291" s="36" t="s">
        <v>997</v>
      </c>
      <c r="C291" s="42" t="s">
        <v>2311</v>
      </c>
      <c r="D291" s="37" t="s">
        <v>433</v>
      </c>
      <c r="E291" s="32">
        <v>565</v>
      </c>
      <c r="F291" s="38"/>
      <c r="G291" s="21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>
        <f t="shared" si="21"/>
        <v>565</v>
      </c>
      <c r="T291" s="34"/>
      <c r="U291" s="34"/>
      <c r="V291" s="35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>
        <f t="shared" si="20"/>
        <v>0</v>
      </c>
      <c r="AL291" s="34">
        <f t="shared" si="19"/>
        <v>565</v>
      </c>
      <c r="AM291" s="159" t="s">
        <v>1785</v>
      </c>
    </row>
    <row r="292" spans="1:39" x14ac:dyDescent="0.25">
      <c r="A292" s="284" t="s">
        <v>996</v>
      </c>
      <c r="B292" s="36" t="s">
        <v>997</v>
      </c>
      <c r="C292" s="42" t="s">
        <v>2311</v>
      </c>
      <c r="D292" s="37" t="s">
        <v>433</v>
      </c>
      <c r="E292" s="32">
        <v>0.25</v>
      </c>
      <c r="F292" s="38"/>
      <c r="G292" s="21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>
        <f t="shared" si="21"/>
        <v>0.25</v>
      </c>
      <c r="T292" s="34"/>
      <c r="U292" s="34"/>
      <c r="V292" s="35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>
        <f t="shared" si="20"/>
        <v>0</v>
      </c>
      <c r="AL292" s="139">
        <f t="shared" si="19"/>
        <v>0.25</v>
      </c>
      <c r="AM292" s="159" t="s">
        <v>1787</v>
      </c>
    </row>
    <row r="293" spans="1:39" x14ac:dyDescent="0.25">
      <c r="A293" s="284" t="s">
        <v>998</v>
      </c>
      <c r="B293" s="36" t="s">
        <v>999</v>
      </c>
      <c r="C293" s="160" t="s">
        <v>2312</v>
      </c>
      <c r="D293" s="37" t="s">
        <v>433</v>
      </c>
      <c r="E293" s="32">
        <v>5</v>
      </c>
      <c r="F293" s="38"/>
      <c r="G293" s="21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>
        <f t="shared" si="21"/>
        <v>5</v>
      </c>
      <c r="T293" s="34"/>
      <c r="U293" s="34"/>
      <c r="V293" s="35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>
        <f t="shared" ref="AK293:AK322" si="22">SUM(T293:AJ293)</f>
        <v>0</v>
      </c>
      <c r="AL293" s="139">
        <f t="shared" si="19"/>
        <v>5</v>
      </c>
      <c r="AM293" s="159" t="s">
        <v>1785</v>
      </c>
    </row>
    <row r="294" spans="1:39" x14ac:dyDescent="0.25">
      <c r="A294" s="284" t="s">
        <v>1000</v>
      </c>
      <c r="B294" s="36" t="s">
        <v>1001</v>
      </c>
      <c r="C294" s="39"/>
      <c r="D294" s="37" t="s">
        <v>433</v>
      </c>
      <c r="E294" s="32">
        <v>1</v>
      </c>
      <c r="F294" s="38"/>
      <c r="G294" s="21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>
        <f>3</f>
        <v>3</v>
      </c>
      <c r="S294" s="34">
        <f t="shared" si="21"/>
        <v>4</v>
      </c>
      <c r="T294" s="34"/>
      <c r="U294" s="34">
        <f>1</f>
        <v>1</v>
      </c>
      <c r="V294" s="35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>
        <v>2</v>
      </c>
      <c r="AL294" s="34">
        <f t="shared" si="19"/>
        <v>2</v>
      </c>
      <c r="AM294" s="159" t="s">
        <v>1787</v>
      </c>
    </row>
    <row r="295" spans="1:39" x14ac:dyDescent="0.25">
      <c r="A295" s="284" t="s">
        <v>1002</v>
      </c>
      <c r="B295" s="36" t="s">
        <v>1003</v>
      </c>
      <c r="C295" s="39"/>
      <c r="D295" s="37" t="s">
        <v>433</v>
      </c>
      <c r="E295" s="32">
        <v>0.3</v>
      </c>
      <c r="F295" s="38"/>
      <c r="G295" s="21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>
        <f t="shared" si="21"/>
        <v>0.3</v>
      </c>
      <c r="T295" s="34"/>
      <c r="U295" s="34"/>
      <c r="V295" s="35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>
        <f t="shared" si="22"/>
        <v>0</v>
      </c>
      <c r="AL295" s="139">
        <f t="shared" si="19"/>
        <v>0.3</v>
      </c>
      <c r="AM295" s="159" t="s">
        <v>1785</v>
      </c>
    </row>
    <row r="296" spans="1:39" x14ac:dyDescent="0.25">
      <c r="A296" s="284" t="s">
        <v>1004</v>
      </c>
      <c r="B296" s="36" t="s">
        <v>1005</v>
      </c>
      <c r="C296" s="39"/>
      <c r="D296" s="37" t="s">
        <v>433</v>
      </c>
      <c r="E296" s="32">
        <v>5.5</v>
      </c>
      <c r="F296" s="38"/>
      <c r="G296" s="21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>
        <v>0.5</v>
      </c>
      <c r="S296" s="34">
        <f t="shared" si="21"/>
        <v>6</v>
      </c>
      <c r="T296" s="34">
        <f>0.5</f>
        <v>0.5</v>
      </c>
      <c r="U296" s="34"/>
      <c r="V296" s="35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>
        <f t="shared" si="22"/>
        <v>0.5</v>
      </c>
      <c r="AL296" s="34">
        <v>6.5</v>
      </c>
      <c r="AM296" s="159" t="s">
        <v>1787</v>
      </c>
    </row>
    <row r="297" spans="1:39" x14ac:dyDescent="0.25">
      <c r="A297" s="284" t="s">
        <v>1006</v>
      </c>
      <c r="B297" s="36" t="s">
        <v>1007</v>
      </c>
      <c r="C297" s="160" t="s">
        <v>2313</v>
      </c>
      <c r="D297" s="37" t="s">
        <v>433</v>
      </c>
      <c r="E297" s="32">
        <v>0</v>
      </c>
      <c r="F297" s="38"/>
      <c r="G297" s="21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>
        <f t="shared" si="21"/>
        <v>0</v>
      </c>
      <c r="T297" s="34"/>
      <c r="U297" s="34"/>
      <c r="V297" s="35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>
        <f t="shared" si="22"/>
        <v>0</v>
      </c>
      <c r="AL297" s="141">
        <f t="shared" si="19"/>
        <v>0</v>
      </c>
      <c r="AM297" s="159" t="s">
        <v>1785</v>
      </c>
    </row>
    <row r="298" spans="1:39" x14ac:dyDescent="0.25">
      <c r="A298" s="284" t="s">
        <v>1008</v>
      </c>
      <c r="B298" s="36" t="s">
        <v>1009</v>
      </c>
      <c r="C298" s="39"/>
      <c r="D298" s="37" t="s">
        <v>433</v>
      </c>
      <c r="E298" s="32">
        <v>200</v>
      </c>
      <c r="F298" s="38"/>
      <c r="G298" s="21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>
        <f t="shared" si="21"/>
        <v>200</v>
      </c>
      <c r="T298" s="34"/>
      <c r="U298" s="34"/>
      <c r="V298" s="35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>
        <f t="shared" si="22"/>
        <v>0</v>
      </c>
      <c r="AL298" s="34">
        <f t="shared" si="19"/>
        <v>200</v>
      </c>
      <c r="AM298" s="159" t="s">
        <v>1785</v>
      </c>
    </row>
    <row r="299" spans="1:39" x14ac:dyDescent="0.25">
      <c r="A299" s="284" t="s">
        <v>1010</v>
      </c>
      <c r="B299" s="36" t="s">
        <v>1011</v>
      </c>
      <c r="C299" s="39"/>
      <c r="D299" s="37" t="s">
        <v>466</v>
      </c>
      <c r="E299" s="32">
        <v>1.2000000000000002</v>
      </c>
      <c r="F299" s="38"/>
      <c r="G299" s="21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>
        <f t="shared" si="21"/>
        <v>1.2000000000000002</v>
      </c>
      <c r="T299" s="34"/>
      <c r="U299" s="34"/>
      <c r="V299" s="35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>
        <f t="shared" si="22"/>
        <v>0</v>
      </c>
      <c r="AL299" s="34">
        <f t="shared" si="19"/>
        <v>1.2000000000000002</v>
      </c>
      <c r="AM299" s="159" t="s">
        <v>1787</v>
      </c>
    </row>
    <row r="300" spans="1:39" x14ac:dyDescent="0.25">
      <c r="A300" s="284" t="s">
        <v>1012</v>
      </c>
      <c r="B300" s="36" t="s">
        <v>1013</v>
      </c>
      <c r="C300" s="21"/>
      <c r="D300" s="37"/>
      <c r="E300" s="32">
        <v>24</v>
      </c>
      <c r="F300" s="38"/>
      <c r="G300" s="21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>
        <f t="shared" si="21"/>
        <v>24</v>
      </c>
      <c r="T300" s="34"/>
      <c r="U300" s="34"/>
      <c r="V300" s="35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>
        <f t="shared" si="22"/>
        <v>0</v>
      </c>
      <c r="AL300" s="34">
        <f t="shared" si="19"/>
        <v>24</v>
      </c>
      <c r="AM300" s="159" t="s">
        <v>1785</v>
      </c>
    </row>
    <row r="301" spans="1:39" x14ac:dyDescent="0.25">
      <c r="A301" s="284" t="s">
        <v>1014</v>
      </c>
      <c r="B301" s="36" t="s">
        <v>1015</v>
      </c>
      <c r="C301" s="160" t="s">
        <v>2314</v>
      </c>
      <c r="D301" s="37"/>
      <c r="E301" s="32">
        <v>23.8</v>
      </c>
      <c r="F301" s="38"/>
      <c r="G301" s="21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>
        <f t="shared" si="21"/>
        <v>23.8</v>
      </c>
      <c r="T301" s="34"/>
      <c r="U301" s="34"/>
      <c r="V301" s="35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>
        <f t="shared" si="22"/>
        <v>0</v>
      </c>
      <c r="AL301" s="34">
        <f t="shared" si="19"/>
        <v>23.8</v>
      </c>
      <c r="AM301" s="159" t="s">
        <v>1785</v>
      </c>
    </row>
    <row r="302" spans="1:39" x14ac:dyDescent="0.25">
      <c r="A302" s="284" t="s">
        <v>1016</v>
      </c>
      <c r="B302" s="36" t="s">
        <v>1017</v>
      </c>
      <c r="C302" s="21"/>
      <c r="D302" s="37" t="s">
        <v>445</v>
      </c>
      <c r="E302" s="32">
        <v>6</v>
      </c>
      <c r="F302" s="38"/>
      <c r="G302" s="21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>
        <f t="shared" si="21"/>
        <v>6</v>
      </c>
      <c r="T302" s="34"/>
      <c r="U302" s="34"/>
      <c r="V302" s="35">
        <f>1</f>
        <v>1</v>
      </c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>
        <v>2</v>
      </c>
      <c r="AL302" s="34">
        <f t="shared" ref="AL302:AL368" si="23">S302-AK302</f>
        <v>4</v>
      </c>
      <c r="AM302" s="159" t="s">
        <v>1787</v>
      </c>
    </row>
    <row r="303" spans="1:39" x14ac:dyDescent="0.25">
      <c r="A303" s="284" t="s">
        <v>1018</v>
      </c>
      <c r="B303" s="36" t="s">
        <v>1019</v>
      </c>
      <c r="C303" s="39"/>
      <c r="D303" s="37" t="s">
        <v>433</v>
      </c>
      <c r="E303" s="32">
        <v>4.6500000000000004</v>
      </c>
      <c r="F303" s="38"/>
      <c r="G303" s="21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>
        <v>0.5</v>
      </c>
      <c r="S303" s="34">
        <f t="shared" si="21"/>
        <v>5.15</v>
      </c>
      <c r="T303" s="34">
        <f>0.5</f>
        <v>0.5</v>
      </c>
      <c r="U303" s="34"/>
      <c r="V303" s="35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>
        <f t="shared" si="22"/>
        <v>0.5</v>
      </c>
      <c r="AL303" s="34">
        <f t="shared" si="23"/>
        <v>4.6500000000000004</v>
      </c>
      <c r="AM303" s="159" t="s">
        <v>1787</v>
      </c>
    </row>
    <row r="304" spans="1:39" x14ac:dyDescent="0.25">
      <c r="A304" s="284" t="s">
        <v>1020</v>
      </c>
      <c r="B304" s="36" t="s">
        <v>1021</v>
      </c>
      <c r="C304" s="39"/>
      <c r="D304" s="37" t="s">
        <v>466</v>
      </c>
      <c r="E304" s="32">
        <v>0.1</v>
      </c>
      <c r="F304" s="38"/>
      <c r="G304" s="21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>
        <f t="shared" si="21"/>
        <v>0.1</v>
      </c>
      <c r="T304" s="34"/>
      <c r="U304" s="34"/>
      <c r="V304" s="35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>
        <f t="shared" si="22"/>
        <v>0</v>
      </c>
      <c r="AL304" s="139">
        <f t="shared" si="23"/>
        <v>0.1</v>
      </c>
      <c r="AM304" s="159" t="s">
        <v>1787</v>
      </c>
    </row>
    <row r="305" spans="1:39" x14ac:dyDescent="0.25">
      <c r="A305" s="284" t="s">
        <v>1022</v>
      </c>
      <c r="B305" s="36" t="s">
        <v>1023</v>
      </c>
      <c r="C305" s="160" t="s">
        <v>2315</v>
      </c>
      <c r="D305" s="37" t="s">
        <v>433</v>
      </c>
      <c r="E305" s="32">
        <v>25</v>
      </c>
      <c r="F305" s="38"/>
      <c r="G305" s="21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>
        <f t="shared" si="21"/>
        <v>25</v>
      </c>
      <c r="T305" s="34"/>
      <c r="U305" s="34"/>
      <c r="V305" s="35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>
        <f t="shared" si="22"/>
        <v>0</v>
      </c>
      <c r="AL305" s="139">
        <f t="shared" si="23"/>
        <v>25</v>
      </c>
      <c r="AM305" s="159" t="s">
        <v>1785</v>
      </c>
    </row>
    <row r="306" spans="1:39" x14ac:dyDescent="0.25">
      <c r="A306" s="284" t="s">
        <v>1024</v>
      </c>
      <c r="B306" s="36" t="s">
        <v>1025</v>
      </c>
      <c r="C306" s="39"/>
      <c r="D306" s="37" t="s">
        <v>433</v>
      </c>
      <c r="E306" s="32">
        <v>1.5</v>
      </c>
      <c r="F306" s="38"/>
      <c r="G306" s="21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>
        <f t="shared" si="21"/>
        <v>1.5</v>
      </c>
      <c r="T306" s="34"/>
      <c r="U306" s="34"/>
      <c r="V306" s="35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>
        <v>0.5</v>
      </c>
      <c r="AL306" s="34">
        <f t="shared" si="23"/>
        <v>1</v>
      </c>
      <c r="AM306" s="159" t="s">
        <v>1787</v>
      </c>
    </row>
    <row r="307" spans="1:39" x14ac:dyDescent="0.25">
      <c r="A307" s="284" t="s">
        <v>1026</v>
      </c>
      <c r="B307" s="36" t="s">
        <v>1027</v>
      </c>
      <c r="C307" s="160" t="s">
        <v>2316</v>
      </c>
      <c r="D307" s="37" t="s">
        <v>433</v>
      </c>
      <c r="E307" s="32">
        <v>0.65</v>
      </c>
      <c r="F307" s="38"/>
      <c r="G307" s="21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>
        <f t="shared" si="21"/>
        <v>0.65</v>
      </c>
      <c r="T307" s="34"/>
      <c r="U307" s="34"/>
      <c r="V307" s="35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>
        <v>0.25</v>
      </c>
      <c r="AL307" s="139">
        <f t="shared" si="23"/>
        <v>0.4</v>
      </c>
      <c r="AM307" s="159" t="s">
        <v>1787</v>
      </c>
    </row>
    <row r="308" spans="1:39" x14ac:dyDescent="0.25">
      <c r="A308" s="284" t="s">
        <v>1028</v>
      </c>
      <c r="B308" s="36" t="s">
        <v>1029</v>
      </c>
      <c r="C308" s="21"/>
      <c r="D308" s="37"/>
      <c r="E308" s="32">
        <v>0.5</v>
      </c>
      <c r="F308" s="38"/>
      <c r="G308" s="21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>
        <f t="shared" si="21"/>
        <v>0.5</v>
      </c>
      <c r="T308" s="34"/>
      <c r="U308" s="34"/>
      <c r="V308" s="35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>
        <f t="shared" si="22"/>
        <v>0</v>
      </c>
      <c r="AL308" s="139">
        <f t="shared" si="23"/>
        <v>0.5</v>
      </c>
      <c r="AM308" s="159" t="s">
        <v>1787</v>
      </c>
    </row>
    <row r="309" spans="1:39" x14ac:dyDescent="0.25">
      <c r="A309" s="284" t="s">
        <v>1030</v>
      </c>
      <c r="B309" s="36" t="s">
        <v>1031</v>
      </c>
      <c r="C309" s="42" t="s">
        <v>2317</v>
      </c>
      <c r="D309" s="37" t="s">
        <v>433</v>
      </c>
      <c r="E309" s="32">
        <v>50</v>
      </c>
      <c r="F309" s="38"/>
      <c r="G309" s="21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>
        <f t="shared" si="21"/>
        <v>50</v>
      </c>
      <c r="T309" s="34"/>
      <c r="U309" s="34"/>
      <c r="V309" s="35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>
        <f t="shared" si="22"/>
        <v>0</v>
      </c>
      <c r="AL309" s="139">
        <f t="shared" si="23"/>
        <v>50</v>
      </c>
      <c r="AM309" s="159" t="s">
        <v>1785</v>
      </c>
    </row>
    <row r="310" spans="1:39" x14ac:dyDescent="0.25">
      <c r="A310" s="284" t="s">
        <v>1032</v>
      </c>
      <c r="B310" s="36" t="s">
        <v>1033</v>
      </c>
      <c r="C310" s="42"/>
      <c r="D310" s="37" t="s">
        <v>433</v>
      </c>
      <c r="E310" s="32">
        <v>1</v>
      </c>
      <c r="F310" s="38"/>
      <c r="G310" s="21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>
        <f t="shared" si="21"/>
        <v>1</v>
      </c>
      <c r="T310" s="34"/>
      <c r="U310" s="34"/>
      <c r="V310" s="35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>
        <f t="shared" si="22"/>
        <v>0</v>
      </c>
      <c r="AL310" s="34">
        <v>2</v>
      </c>
      <c r="AM310" s="159" t="s">
        <v>1787</v>
      </c>
    </row>
    <row r="311" spans="1:39" x14ac:dyDescent="0.25">
      <c r="A311" s="284" t="s">
        <v>1034</v>
      </c>
      <c r="B311" s="36" t="s">
        <v>1035</v>
      </c>
      <c r="C311" s="42"/>
      <c r="D311" s="37" t="s">
        <v>445</v>
      </c>
      <c r="E311" s="32">
        <v>0</v>
      </c>
      <c r="F311" s="38"/>
      <c r="G311" s="21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>
        <f t="shared" si="21"/>
        <v>0</v>
      </c>
      <c r="T311" s="34"/>
      <c r="U311" s="34"/>
      <c r="V311" s="35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>
        <f t="shared" si="22"/>
        <v>0</v>
      </c>
      <c r="AL311" s="141">
        <f t="shared" si="23"/>
        <v>0</v>
      </c>
      <c r="AM311" s="159" t="s">
        <v>1791</v>
      </c>
    </row>
    <row r="312" spans="1:39" x14ac:dyDescent="0.25">
      <c r="A312" s="284" t="s">
        <v>1036</v>
      </c>
      <c r="B312" s="36" t="s">
        <v>1037</v>
      </c>
      <c r="C312" s="42"/>
      <c r="D312" s="37" t="s">
        <v>579</v>
      </c>
      <c r="E312" s="32">
        <v>0</v>
      </c>
      <c r="F312" s="38"/>
      <c r="G312" s="21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>
        <f t="shared" si="21"/>
        <v>0</v>
      </c>
      <c r="T312" s="34"/>
      <c r="U312" s="34"/>
      <c r="V312" s="35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>
        <f t="shared" si="22"/>
        <v>0</v>
      </c>
      <c r="AL312" s="141">
        <f t="shared" si="23"/>
        <v>0</v>
      </c>
      <c r="AM312" s="159" t="s">
        <v>1791</v>
      </c>
    </row>
    <row r="313" spans="1:39" x14ac:dyDescent="0.25">
      <c r="A313" s="284" t="s">
        <v>1038</v>
      </c>
      <c r="B313" s="36" t="s">
        <v>1039</v>
      </c>
      <c r="C313" s="160" t="s">
        <v>2318</v>
      </c>
      <c r="D313" s="37" t="s">
        <v>433</v>
      </c>
      <c r="E313" s="32">
        <v>100</v>
      </c>
      <c r="F313" s="38"/>
      <c r="G313" s="21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>
        <f t="shared" si="21"/>
        <v>100</v>
      </c>
      <c r="T313" s="34"/>
      <c r="U313" s="34"/>
      <c r="V313" s="35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>
        <f t="shared" si="22"/>
        <v>0</v>
      </c>
      <c r="AL313" s="34">
        <f t="shared" si="23"/>
        <v>100</v>
      </c>
      <c r="AM313" s="159" t="s">
        <v>1785</v>
      </c>
    </row>
    <row r="314" spans="1:39" x14ac:dyDescent="0.25">
      <c r="A314" s="284" t="s">
        <v>1040</v>
      </c>
      <c r="B314" s="36" t="s">
        <v>1041</v>
      </c>
      <c r="C314" s="42"/>
      <c r="D314" s="37" t="s">
        <v>433</v>
      </c>
      <c r="E314" s="32">
        <v>1</v>
      </c>
      <c r="F314" s="38"/>
      <c r="G314" s="21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>
        <f t="shared" si="21"/>
        <v>1</v>
      </c>
      <c r="T314" s="34"/>
      <c r="U314" s="34"/>
      <c r="V314" s="35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>
        <f t="shared" si="22"/>
        <v>0</v>
      </c>
      <c r="AL314" s="34">
        <f t="shared" si="23"/>
        <v>1</v>
      </c>
      <c r="AM314" s="159" t="s">
        <v>1787</v>
      </c>
    </row>
    <row r="315" spans="1:39" x14ac:dyDescent="0.25">
      <c r="A315" s="284" t="s">
        <v>1042</v>
      </c>
      <c r="B315" s="36" t="s">
        <v>1043</v>
      </c>
      <c r="C315" s="42"/>
      <c r="D315" s="37" t="s">
        <v>433</v>
      </c>
      <c r="E315" s="32">
        <v>2</v>
      </c>
      <c r="F315" s="38"/>
      <c r="G315" s="21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>
        <f t="shared" si="21"/>
        <v>2</v>
      </c>
      <c r="T315" s="34"/>
      <c r="U315" s="34"/>
      <c r="V315" s="35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>
        <f t="shared" si="22"/>
        <v>0</v>
      </c>
      <c r="AL315" s="34">
        <f t="shared" si="23"/>
        <v>2</v>
      </c>
      <c r="AM315" s="159" t="s">
        <v>1787</v>
      </c>
    </row>
    <row r="316" spans="1:39" x14ac:dyDescent="0.25">
      <c r="A316" s="284" t="s">
        <v>1044</v>
      </c>
      <c r="B316" s="36" t="s">
        <v>1045</v>
      </c>
      <c r="C316" s="55"/>
      <c r="D316" s="37" t="s">
        <v>433</v>
      </c>
      <c r="E316" s="32">
        <v>0.7</v>
      </c>
      <c r="F316" s="50"/>
      <c r="G316" s="39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>
        <v>0.5</v>
      </c>
      <c r="S316" s="34">
        <f t="shared" si="21"/>
        <v>1.2</v>
      </c>
      <c r="T316" s="34">
        <f>0.5</f>
        <v>0.5</v>
      </c>
      <c r="U316" s="34"/>
      <c r="V316" s="35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>
        <f t="shared" si="22"/>
        <v>0.5</v>
      </c>
      <c r="AL316" s="34">
        <f t="shared" si="23"/>
        <v>0.7</v>
      </c>
      <c r="AM316" s="159" t="s">
        <v>1787</v>
      </c>
    </row>
    <row r="317" spans="1:39" x14ac:dyDescent="0.25">
      <c r="A317" s="284" t="s">
        <v>1046</v>
      </c>
      <c r="B317" s="49" t="s">
        <v>1047</v>
      </c>
      <c r="C317" s="42"/>
      <c r="D317" s="37" t="s">
        <v>433</v>
      </c>
      <c r="E317" s="32">
        <v>49</v>
      </c>
      <c r="F317" s="38"/>
      <c r="G317" s="21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>
        <f t="shared" si="21"/>
        <v>49</v>
      </c>
      <c r="T317" s="34"/>
      <c r="U317" s="34"/>
      <c r="V317" s="35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>
        <f t="shared" si="22"/>
        <v>0</v>
      </c>
      <c r="AL317" s="139">
        <f t="shared" si="23"/>
        <v>49</v>
      </c>
      <c r="AM317" s="159" t="s">
        <v>1785</v>
      </c>
    </row>
    <row r="318" spans="1:39" x14ac:dyDescent="0.25">
      <c r="A318" s="284" t="s">
        <v>1046</v>
      </c>
      <c r="B318" s="49" t="s">
        <v>1048</v>
      </c>
      <c r="C318" s="42"/>
      <c r="D318" s="37" t="s">
        <v>445</v>
      </c>
      <c r="E318" s="32">
        <v>0.92</v>
      </c>
      <c r="F318" s="38"/>
      <c r="G318" s="21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>
        <f t="shared" si="21"/>
        <v>0.92</v>
      </c>
      <c r="T318" s="34"/>
      <c r="U318" s="34"/>
      <c r="V318" s="35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>
        <f t="shared" si="22"/>
        <v>0</v>
      </c>
      <c r="AL318" s="34">
        <f t="shared" si="23"/>
        <v>0.92</v>
      </c>
      <c r="AM318" s="159" t="s">
        <v>1787</v>
      </c>
    </row>
    <row r="319" spans="1:39" x14ac:dyDescent="0.25">
      <c r="A319" s="284" t="s">
        <v>1049</v>
      </c>
      <c r="B319" s="49" t="s">
        <v>1050</v>
      </c>
      <c r="C319" s="198" t="s">
        <v>2319</v>
      </c>
      <c r="D319" s="37" t="s">
        <v>433</v>
      </c>
      <c r="E319" s="32">
        <v>100</v>
      </c>
      <c r="F319" s="38"/>
      <c r="G319" s="21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>
        <f t="shared" si="21"/>
        <v>100</v>
      </c>
      <c r="T319" s="34"/>
      <c r="U319" s="34"/>
      <c r="V319" s="35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>
        <f t="shared" si="22"/>
        <v>0</v>
      </c>
      <c r="AL319" s="148">
        <f t="shared" si="23"/>
        <v>100</v>
      </c>
      <c r="AM319" s="159" t="s">
        <v>1785</v>
      </c>
    </row>
    <row r="320" spans="1:39" x14ac:dyDescent="0.25">
      <c r="A320" s="284" t="s">
        <v>1051</v>
      </c>
      <c r="B320" s="49" t="s">
        <v>1052</v>
      </c>
      <c r="C320" s="42" t="s">
        <v>2320</v>
      </c>
      <c r="D320" s="37"/>
      <c r="E320" s="32">
        <v>50</v>
      </c>
      <c r="F320" s="38"/>
      <c r="G320" s="21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>
        <f t="shared" si="21"/>
        <v>50</v>
      </c>
      <c r="T320" s="34"/>
      <c r="U320" s="34"/>
      <c r="V320" s="35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>
        <v>25</v>
      </c>
      <c r="AL320" s="139">
        <f t="shared" si="23"/>
        <v>25</v>
      </c>
      <c r="AM320" s="159" t="s">
        <v>1785</v>
      </c>
    </row>
    <row r="321" spans="1:39" x14ac:dyDescent="0.25">
      <c r="A321" s="284" t="s">
        <v>1053</v>
      </c>
      <c r="B321" s="49" t="s">
        <v>1054</v>
      </c>
      <c r="C321" s="199"/>
      <c r="D321" s="37" t="s">
        <v>466</v>
      </c>
      <c r="E321" s="32">
        <v>23.5</v>
      </c>
      <c r="F321" s="38"/>
      <c r="G321" s="21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>
        <f t="shared" si="21"/>
        <v>23.5</v>
      </c>
      <c r="T321" s="34"/>
      <c r="U321" s="34"/>
      <c r="V321" s="35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>
        <f t="shared" si="22"/>
        <v>0</v>
      </c>
      <c r="AL321" s="139">
        <f t="shared" si="23"/>
        <v>23.5</v>
      </c>
      <c r="AM321" s="159" t="s">
        <v>1785</v>
      </c>
    </row>
    <row r="322" spans="1:39" x14ac:dyDescent="0.25">
      <c r="A322" s="284" t="s">
        <v>1055</v>
      </c>
      <c r="B322" s="49" t="s">
        <v>1056</v>
      </c>
      <c r="C322" s="42" t="s">
        <v>2321</v>
      </c>
      <c r="D322" s="37" t="s">
        <v>433</v>
      </c>
      <c r="E322" s="32">
        <v>25</v>
      </c>
      <c r="F322" s="38"/>
      <c r="G322" s="21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>
        <f t="shared" si="21"/>
        <v>25</v>
      </c>
      <c r="T322" s="34"/>
      <c r="U322" s="34"/>
      <c r="V322" s="35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>
        <f t="shared" si="22"/>
        <v>0</v>
      </c>
      <c r="AL322" s="139">
        <f t="shared" si="23"/>
        <v>25</v>
      </c>
      <c r="AM322" s="159" t="s">
        <v>1785</v>
      </c>
    </row>
    <row r="323" spans="1:39" x14ac:dyDescent="0.25">
      <c r="A323" s="284" t="s">
        <v>1057</v>
      </c>
      <c r="B323" s="49" t="s">
        <v>1058</v>
      </c>
      <c r="C323" s="42" t="s">
        <v>2322</v>
      </c>
      <c r="D323" s="37" t="s">
        <v>433</v>
      </c>
      <c r="E323" s="32">
        <v>25</v>
      </c>
      <c r="F323" s="38"/>
      <c r="G323" s="21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>
        <f t="shared" si="21"/>
        <v>25</v>
      </c>
      <c r="T323" s="34"/>
      <c r="U323" s="34"/>
      <c r="V323" s="35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>
        <v>0</v>
      </c>
      <c r="AL323" s="139">
        <f t="shared" si="23"/>
        <v>25</v>
      </c>
      <c r="AM323" s="159" t="s">
        <v>1785</v>
      </c>
    </row>
    <row r="324" spans="1:39" x14ac:dyDescent="0.25">
      <c r="A324" s="286" t="s">
        <v>1059</v>
      </c>
      <c r="B324" s="56" t="s">
        <v>1060</v>
      </c>
      <c r="C324" s="57" t="s">
        <v>2323</v>
      </c>
      <c r="D324" s="99" t="s">
        <v>433</v>
      </c>
      <c r="E324" s="32">
        <v>0</v>
      </c>
      <c r="F324" s="58"/>
      <c r="G324" s="59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>
        <f t="shared" si="21"/>
        <v>0</v>
      </c>
      <c r="T324" s="60"/>
      <c r="U324" s="60"/>
      <c r="V324" s="61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>
        <f>SUM(T324:AJ324)</f>
        <v>0</v>
      </c>
      <c r="AL324" s="142">
        <f t="shared" si="23"/>
        <v>0</v>
      </c>
      <c r="AM324" s="159" t="s">
        <v>1785</v>
      </c>
    </row>
    <row r="325" spans="1:39" x14ac:dyDescent="0.25">
      <c r="A325" s="284" t="s">
        <v>1061</v>
      </c>
      <c r="B325" s="49" t="s">
        <v>1062</v>
      </c>
      <c r="C325" s="57" t="s">
        <v>2324</v>
      </c>
      <c r="D325" s="37" t="s">
        <v>433</v>
      </c>
      <c r="E325" s="32">
        <v>0</v>
      </c>
      <c r="F325" s="38"/>
      <c r="G325" s="21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>
        <f t="shared" si="21"/>
        <v>0</v>
      </c>
      <c r="T325" s="34"/>
      <c r="U325" s="34"/>
      <c r="V325" s="35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>
        <f>SUM(T325:AJ325)</f>
        <v>0</v>
      </c>
      <c r="AL325" s="141">
        <f t="shared" si="23"/>
        <v>0</v>
      </c>
      <c r="AM325" s="159" t="s">
        <v>1785</v>
      </c>
    </row>
    <row r="326" spans="1:39" x14ac:dyDescent="0.25">
      <c r="A326" s="291" t="s">
        <v>1063</v>
      </c>
      <c r="B326" s="62" t="s">
        <v>1064</v>
      </c>
      <c r="C326" s="57" t="s">
        <v>2325</v>
      </c>
      <c r="D326" s="100" t="s">
        <v>433</v>
      </c>
      <c r="E326" s="32">
        <v>9</v>
      </c>
      <c r="F326" s="63"/>
      <c r="G326" s="64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>
        <f t="shared" si="21"/>
        <v>9</v>
      </c>
      <c r="T326" s="65"/>
      <c r="U326" s="65"/>
      <c r="V326" s="66"/>
      <c r="W326" s="65"/>
      <c r="X326" s="65"/>
      <c r="Y326" s="65"/>
      <c r="Z326" s="65"/>
      <c r="AA326" s="65"/>
      <c r="AB326" s="65"/>
      <c r="AC326" s="65"/>
      <c r="AD326" s="65"/>
      <c r="AE326" s="65"/>
      <c r="AF326" s="65"/>
      <c r="AG326" s="65"/>
      <c r="AH326" s="65"/>
      <c r="AI326" s="65"/>
      <c r="AJ326" s="65"/>
      <c r="AK326" s="65">
        <f>SUM(T326:AJ326)</f>
        <v>0</v>
      </c>
      <c r="AL326" s="143">
        <f t="shared" si="23"/>
        <v>9</v>
      </c>
      <c r="AM326" s="159" t="s">
        <v>1785</v>
      </c>
    </row>
    <row r="327" spans="1:39" x14ac:dyDescent="0.25">
      <c r="A327" s="291" t="s">
        <v>1063</v>
      </c>
      <c r="B327" s="62" t="s">
        <v>1064</v>
      </c>
      <c r="C327" s="57" t="s">
        <v>2325</v>
      </c>
      <c r="D327" s="100" t="s">
        <v>433</v>
      </c>
      <c r="E327" s="32">
        <v>240</v>
      </c>
      <c r="F327" s="63"/>
      <c r="G327" s="64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>
        <f t="shared" ref="S327:S393" si="24">SUM(E327:R327)</f>
        <v>240</v>
      </c>
      <c r="T327" s="65"/>
      <c r="U327" s="65"/>
      <c r="V327" s="66"/>
      <c r="W327" s="65"/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  <c r="AJ327" s="65"/>
      <c r="AK327" s="65">
        <f>SUM(T327:AJ327)</f>
        <v>0</v>
      </c>
      <c r="AL327" s="65">
        <f t="shared" si="23"/>
        <v>240</v>
      </c>
      <c r="AM327" s="159" t="s">
        <v>1791</v>
      </c>
    </row>
    <row r="328" spans="1:39" x14ac:dyDescent="0.25">
      <c r="A328" s="291" t="s">
        <v>1065</v>
      </c>
      <c r="B328" s="62" t="s">
        <v>1066</v>
      </c>
      <c r="C328" s="42" t="s">
        <v>2320</v>
      </c>
      <c r="D328" s="100" t="s">
        <v>433</v>
      </c>
      <c r="E328" s="32">
        <v>100</v>
      </c>
      <c r="F328" s="63"/>
      <c r="G328" s="64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>
        <f t="shared" si="24"/>
        <v>100</v>
      </c>
      <c r="T328" s="65"/>
      <c r="U328" s="65"/>
      <c r="V328" s="66"/>
      <c r="W328" s="65"/>
      <c r="X328" s="65"/>
      <c r="Y328" s="65"/>
      <c r="Z328" s="65"/>
      <c r="AA328" s="65"/>
      <c r="AB328" s="65"/>
      <c r="AC328" s="65"/>
      <c r="AD328" s="65"/>
      <c r="AE328" s="65"/>
      <c r="AF328" s="65"/>
      <c r="AG328" s="65"/>
      <c r="AH328" s="65"/>
      <c r="AI328" s="65"/>
      <c r="AJ328" s="65"/>
      <c r="AK328" s="65">
        <v>0</v>
      </c>
      <c r="AL328" s="262">
        <f t="shared" si="23"/>
        <v>100</v>
      </c>
      <c r="AM328" s="159" t="s">
        <v>1785</v>
      </c>
    </row>
    <row r="329" spans="1:39" x14ac:dyDescent="0.25">
      <c r="A329" s="291" t="s">
        <v>1067</v>
      </c>
      <c r="B329" s="62" t="s">
        <v>1068</v>
      </c>
      <c r="C329" s="67" t="s">
        <v>1069</v>
      </c>
      <c r="D329" s="100" t="s">
        <v>433</v>
      </c>
      <c r="E329" s="32">
        <v>1</v>
      </c>
      <c r="F329" s="63"/>
      <c r="G329" s="64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>
        <f t="shared" si="24"/>
        <v>1</v>
      </c>
      <c r="T329" s="65"/>
      <c r="U329" s="65"/>
      <c r="V329" s="66"/>
      <c r="W329" s="65"/>
      <c r="X329" s="65"/>
      <c r="Y329" s="65"/>
      <c r="Z329" s="65"/>
      <c r="AA329" s="65"/>
      <c r="AB329" s="65"/>
      <c r="AC329" s="65"/>
      <c r="AD329" s="65"/>
      <c r="AE329" s="65"/>
      <c r="AF329" s="65"/>
      <c r="AG329" s="65"/>
      <c r="AH329" s="65"/>
      <c r="AI329" s="65"/>
      <c r="AJ329" s="65"/>
      <c r="AK329" s="65">
        <v>0</v>
      </c>
      <c r="AL329" s="143">
        <f t="shared" si="23"/>
        <v>1</v>
      </c>
      <c r="AM329" s="159" t="s">
        <v>1785</v>
      </c>
    </row>
    <row r="330" spans="1:39" x14ac:dyDescent="0.25">
      <c r="A330" s="284" t="s">
        <v>1838</v>
      </c>
      <c r="B330" s="49" t="s">
        <v>1839</v>
      </c>
      <c r="C330" s="57" t="s">
        <v>2326</v>
      </c>
      <c r="D330" s="37" t="s">
        <v>433</v>
      </c>
      <c r="E330" s="32">
        <v>25</v>
      </c>
      <c r="F330" s="38"/>
      <c r="G330" s="21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>
        <f t="shared" si="24"/>
        <v>25</v>
      </c>
      <c r="T330" s="34"/>
      <c r="U330" s="34"/>
      <c r="V330" s="35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>
        <f t="shared" ref="AK330:AK353" si="25">SUM(T330:AJ330)</f>
        <v>0</v>
      </c>
      <c r="AL330" s="139">
        <f t="shared" si="23"/>
        <v>25</v>
      </c>
      <c r="AM330" s="159" t="s">
        <v>1785</v>
      </c>
    </row>
    <row r="331" spans="1:39" x14ac:dyDescent="0.25">
      <c r="A331" s="284" t="s">
        <v>2468</v>
      </c>
      <c r="B331" s="49" t="s">
        <v>2471</v>
      </c>
      <c r="C331" s="116"/>
      <c r="D331" s="100"/>
      <c r="E331" s="32"/>
      <c r="F331" s="63"/>
      <c r="G331" s="64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6"/>
      <c r="W331" s="65"/>
      <c r="X331" s="65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>
        <v>1</v>
      </c>
      <c r="AM331" s="159" t="s">
        <v>1787</v>
      </c>
    </row>
    <row r="332" spans="1:39" x14ac:dyDescent="0.25">
      <c r="A332" s="284" t="s">
        <v>2469</v>
      </c>
      <c r="B332" s="49" t="s">
        <v>2472</v>
      </c>
      <c r="C332" s="116"/>
      <c r="D332" s="100"/>
      <c r="E332" s="32"/>
      <c r="F332" s="63"/>
      <c r="G332" s="64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6"/>
      <c r="W332" s="65"/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  <c r="AJ332" s="65"/>
      <c r="AK332" s="65"/>
      <c r="AL332" s="65">
        <v>1</v>
      </c>
      <c r="AM332" s="159" t="s">
        <v>1787</v>
      </c>
    </row>
    <row r="333" spans="1:39" ht="15.75" thickBot="1" x14ac:dyDescent="0.3">
      <c r="A333" s="285" t="s">
        <v>2470</v>
      </c>
      <c r="B333" s="194" t="s">
        <v>2473</v>
      </c>
      <c r="C333" s="200"/>
      <c r="D333" s="201"/>
      <c r="E333" s="164"/>
      <c r="F333" s="202"/>
      <c r="G333" s="203"/>
      <c r="H333" s="204"/>
      <c r="I333" s="204"/>
      <c r="J333" s="204"/>
      <c r="K333" s="204"/>
      <c r="L333" s="204"/>
      <c r="M333" s="204"/>
      <c r="N333" s="204"/>
      <c r="O333" s="204"/>
      <c r="P333" s="204"/>
      <c r="Q333" s="204"/>
      <c r="R333" s="204"/>
      <c r="S333" s="204"/>
      <c r="T333" s="204"/>
      <c r="U333" s="204"/>
      <c r="V333" s="205"/>
      <c r="W333" s="204"/>
      <c r="X333" s="204"/>
      <c r="Y333" s="204"/>
      <c r="Z333" s="204"/>
      <c r="AA333" s="204"/>
      <c r="AB333" s="204"/>
      <c r="AC333" s="204"/>
      <c r="AD333" s="204"/>
      <c r="AE333" s="204"/>
      <c r="AF333" s="204"/>
      <c r="AG333" s="204"/>
      <c r="AH333" s="204"/>
      <c r="AI333" s="204"/>
      <c r="AJ333" s="204"/>
      <c r="AK333" s="204"/>
      <c r="AL333" s="204">
        <v>1</v>
      </c>
      <c r="AM333" s="169" t="s">
        <v>1787</v>
      </c>
    </row>
    <row r="334" spans="1:39" ht="15.75" thickBot="1" x14ac:dyDescent="0.3">
      <c r="A334" s="378" t="s">
        <v>1070</v>
      </c>
      <c r="B334" s="379"/>
      <c r="C334" s="379"/>
      <c r="D334" s="379"/>
      <c r="E334" s="379"/>
      <c r="F334" s="379"/>
      <c r="G334" s="379"/>
      <c r="H334" s="379"/>
      <c r="I334" s="379"/>
      <c r="J334" s="379"/>
      <c r="K334" s="379"/>
      <c r="L334" s="379"/>
      <c r="M334" s="379"/>
      <c r="N334" s="379"/>
      <c r="O334" s="379"/>
      <c r="P334" s="379"/>
      <c r="Q334" s="379"/>
      <c r="R334" s="379"/>
      <c r="S334" s="379"/>
      <c r="T334" s="379"/>
      <c r="U334" s="379"/>
      <c r="V334" s="379"/>
      <c r="W334" s="379"/>
      <c r="X334" s="379"/>
      <c r="Y334" s="379"/>
      <c r="Z334" s="379"/>
      <c r="AA334" s="379"/>
      <c r="AB334" s="379"/>
      <c r="AC334" s="379"/>
      <c r="AD334" s="379"/>
      <c r="AE334" s="379"/>
      <c r="AF334" s="379"/>
      <c r="AG334" s="379"/>
      <c r="AH334" s="379"/>
      <c r="AI334" s="379"/>
      <c r="AJ334" s="379"/>
      <c r="AK334" s="379"/>
      <c r="AL334" s="379"/>
      <c r="AM334" s="380"/>
    </row>
    <row r="335" spans="1:39" x14ac:dyDescent="0.25">
      <c r="A335" s="283" t="s">
        <v>1071</v>
      </c>
      <c r="B335" s="150" t="s">
        <v>1072</v>
      </c>
      <c r="C335" s="151"/>
      <c r="D335" s="152" t="s">
        <v>466</v>
      </c>
      <c r="E335" s="153">
        <v>1.8999999999999997</v>
      </c>
      <c r="F335" s="154"/>
      <c r="G335" s="155"/>
      <c r="H335" s="156"/>
      <c r="I335" s="156"/>
      <c r="J335" s="156"/>
      <c r="K335" s="156"/>
      <c r="L335" s="156"/>
      <c r="M335" s="156"/>
      <c r="N335" s="156"/>
      <c r="O335" s="156"/>
      <c r="P335" s="156"/>
      <c r="Q335" s="156"/>
      <c r="R335" s="156"/>
      <c r="S335" s="156">
        <f t="shared" si="24"/>
        <v>1.8999999999999997</v>
      </c>
      <c r="T335" s="156"/>
      <c r="U335" s="156"/>
      <c r="V335" s="157"/>
      <c r="W335" s="156"/>
      <c r="X335" s="156"/>
      <c r="Y335" s="156"/>
      <c r="Z335" s="156"/>
      <c r="AA335" s="156"/>
      <c r="AB335" s="156"/>
      <c r="AC335" s="156"/>
      <c r="AD335" s="156"/>
      <c r="AE335" s="156"/>
      <c r="AF335" s="156"/>
      <c r="AG335" s="156"/>
      <c r="AH335" s="156"/>
      <c r="AI335" s="156"/>
      <c r="AJ335" s="156"/>
      <c r="AK335" s="156">
        <f t="shared" si="25"/>
        <v>0</v>
      </c>
      <c r="AL335" s="156">
        <f t="shared" si="23"/>
        <v>1.8999999999999997</v>
      </c>
      <c r="AM335" s="158" t="s">
        <v>1787</v>
      </c>
    </row>
    <row r="336" spans="1:39" x14ac:dyDescent="0.25">
      <c r="A336" s="284" t="s">
        <v>1073</v>
      </c>
      <c r="B336" s="36" t="s">
        <v>1074</v>
      </c>
      <c r="C336" s="39"/>
      <c r="D336" s="37" t="s">
        <v>433</v>
      </c>
      <c r="E336" s="32">
        <v>0.25</v>
      </c>
      <c r="F336" s="38"/>
      <c r="G336" s="21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>
        <f t="shared" si="24"/>
        <v>0.25</v>
      </c>
      <c r="T336" s="34"/>
      <c r="U336" s="34"/>
      <c r="V336" s="35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  <c r="AJ336" s="34"/>
      <c r="AK336" s="34">
        <f t="shared" si="25"/>
        <v>0</v>
      </c>
      <c r="AL336" s="139">
        <f t="shared" si="23"/>
        <v>0.25</v>
      </c>
      <c r="AM336" s="159" t="s">
        <v>1787</v>
      </c>
    </row>
    <row r="337" spans="1:39" x14ac:dyDescent="0.25">
      <c r="A337" s="284" t="s">
        <v>1073</v>
      </c>
      <c r="B337" s="36" t="s">
        <v>1074</v>
      </c>
      <c r="C337" s="39"/>
      <c r="D337" s="37" t="s">
        <v>433</v>
      </c>
      <c r="E337" s="32">
        <v>500</v>
      </c>
      <c r="F337" s="38"/>
      <c r="G337" s="21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>
        <f t="shared" si="24"/>
        <v>500</v>
      </c>
      <c r="T337" s="34"/>
      <c r="U337" s="34"/>
      <c r="V337" s="35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>
        <f t="shared" si="25"/>
        <v>0</v>
      </c>
      <c r="AL337" s="34">
        <f t="shared" si="23"/>
        <v>500</v>
      </c>
      <c r="AM337" s="159" t="s">
        <v>1785</v>
      </c>
    </row>
    <row r="338" spans="1:39" x14ac:dyDescent="0.25">
      <c r="A338" s="284" t="s">
        <v>1075</v>
      </c>
      <c r="B338" s="36" t="s">
        <v>1076</v>
      </c>
      <c r="C338" s="39"/>
      <c r="D338" s="37" t="s">
        <v>433</v>
      </c>
      <c r="E338" s="32">
        <v>0.12</v>
      </c>
      <c r="F338" s="38"/>
      <c r="G338" s="21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>
        <f t="shared" si="24"/>
        <v>0.12</v>
      </c>
      <c r="T338" s="34"/>
      <c r="U338" s="34"/>
      <c r="V338" s="35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>
        <f t="shared" si="25"/>
        <v>0</v>
      </c>
      <c r="AL338" s="139">
        <f t="shared" si="23"/>
        <v>0.12</v>
      </c>
      <c r="AM338" s="159" t="s">
        <v>1787</v>
      </c>
    </row>
    <row r="339" spans="1:39" x14ac:dyDescent="0.25">
      <c r="A339" s="284" t="s">
        <v>1077</v>
      </c>
      <c r="B339" s="36" t="s">
        <v>1078</v>
      </c>
      <c r="C339" s="39"/>
      <c r="D339" s="37" t="s">
        <v>433</v>
      </c>
      <c r="E339" s="32">
        <v>0.12</v>
      </c>
      <c r="F339" s="38"/>
      <c r="G339" s="21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>
        <f t="shared" si="24"/>
        <v>0.12</v>
      </c>
      <c r="T339" s="34"/>
      <c r="U339" s="34"/>
      <c r="V339" s="35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  <c r="AJ339" s="34"/>
      <c r="AK339" s="34">
        <f t="shared" si="25"/>
        <v>0</v>
      </c>
      <c r="AL339" s="139">
        <f t="shared" si="23"/>
        <v>0.12</v>
      </c>
      <c r="AM339" s="159" t="s">
        <v>1787</v>
      </c>
    </row>
    <row r="340" spans="1:39" x14ac:dyDescent="0.25">
      <c r="A340" s="284" t="s">
        <v>1079</v>
      </c>
      <c r="B340" s="36" t="s">
        <v>1080</v>
      </c>
      <c r="C340" s="39"/>
      <c r="D340" s="37" t="s">
        <v>433</v>
      </c>
      <c r="E340" s="32">
        <v>5.16</v>
      </c>
      <c r="F340" s="38"/>
      <c r="G340" s="21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>
        <f t="shared" si="24"/>
        <v>5.16</v>
      </c>
      <c r="T340" s="34"/>
      <c r="U340" s="34"/>
      <c r="V340" s="35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  <c r="AK340" s="34">
        <f t="shared" si="25"/>
        <v>0</v>
      </c>
      <c r="AL340" s="34">
        <f t="shared" si="23"/>
        <v>5.16</v>
      </c>
      <c r="AM340" s="159" t="s">
        <v>1787</v>
      </c>
    </row>
    <row r="341" spans="1:39" x14ac:dyDescent="0.25">
      <c r="A341" s="284" t="s">
        <v>1081</v>
      </c>
      <c r="B341" s="36" t="s">
        <v>1082</v>
      </c>
      <c r="C341" s="39"/>
      <c r="D341" s="37" t="s">
        <v>433</v>
      </c>
      <c r="E341" s="32">
        <v>0</v>
      </c>
      <c r="F341" s="38"/>
      <c r="G341" s="21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>
        <f t="shared" si="24"/>
        <v>0</v>
      </c>
      <c r="T341" s="34"/>
      <c r="U341" s="34"/>
      <c r="V341" s="35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>
        <f t="shared" si="25"/>
        <v>0</v>
      </c>
      <c r="AL341" s="141">
        <f t="shared" si="23"/>
        <v>0</v>
      </c>
      <c r="AM341" s="159" t="s">
        <v>1785</v>
      </c>
    </row>
    <row r="342" spans="1:39" x14ac:dyDescent="0.25">
      <c r="A342" s="284" t="s">
        <v>1083</v>
      </c>
      <c r="B342" s="36" t="s">
        <v>1084</v>
      </c>
      <c r="C342" s="39"/>
      <c r="D342" s="37" t="s">
        <v>433</v>
      </c>
      <c r="E342" s="32">
        <v>1</v>
      </c>
      <c r="F342" s="38"/>
      <c r="G342" s="21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>
        <f t="shared" si="24"/>
        <v>1</v>
      </c>
      <c r="T342" s="34"/>
      <c r="U342" s="34"/>
      <c r="V342" s="35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>
        <f t="shared" si="25"/>
        <v>0</v>
      </c>
      <c r="AL342" s="34">
        <f t="shared" si="23"/>
        <v>1</v>
      </c>
      <c r="AM342" s="159" t="s">
        <v>1787</v>
      </c>
    </row>
    <row r="343" spans="1:39" ht="15.75" thickBot="1" x14ac:dyDescent="0.3">
      <c r="A343" s="285" t="s">
        <v>1980</v>
      </c>
      <c r="B343" s="170" t="s">
        <v>1981</v>
      </c>
      <c r="C343" s="171"/>
      <c r="D343" s="163" t="s">
        <v>433</v>
      </c>
      <c r="E343" s="164">
        <v>250</v>
      </c>
      <c r="F343" s="165"/>
      <c r="G343" s="166"/>
      <c r="H343" s="167"/>
      <c r="I343" s="167"/>
      <c r="J343" s="167"/>
      <c r="K343" s="167"/>
      <c r="L343" s="167"/>
      <c r="M343" s="167"/>
      <c r="N343" s="167"/>
      <c r="O343" s="167"/>
      <c r="P343" s="167"/>
      <c r="Q343" s="167"/>
      <c r="R343" s="167"/>
      <c r="S343" s="167">
        <f t="shared" si="24"/>
        <v>250</v>
      </c>
      <c r="T343" s="167"/>
      <c r="U343" s="167"/>
      <c r="V343" s="168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7"/>
      <c r="AK343" s="167">
        <f t="shared" si="25"/>
        <v>0</v>
      </c>
      <c r="AL343" s="167">
        <f t="shared" si="23"/>
        <v>250</v>
      </c>
      <c r="AM343" s="169" t="s">
        <v>1785</v>
      </c>
    </row>
    <row r="344" spans="1:39" ht="15.75" thickBot="1" x14ac:dyDescent="0.3">
      <c r="A344" s="378" t="s">
        <v>1085</v>
      </c>
      <c r="B344" s="379"/>
      <c r="C344" s="379"/>
      <c r="D344" s="379"/>
      <c r="E344" s="379"/>
      <c r="F344" s="379"/>
      <c r="G344" s="379"/>
      <c r="H344" s="379"/>
      <c r="I344" s="379"/>
      <c r="J344" s="379"/>
      <c r="K344" s="379"/>
      <c r="L344" s="379"/>
      <c r="M344" s="379"/>
      <c r="N344" s="379"/>
      <c r="O344" s="379"/>
      <c r="P344" s="379"/>
      <c r="Q344" s="379"/>
      <c r="R344" s="379"/>
      <c r="S344" s="379"/>
      <c r="T344" s="379"/>
      <c r="U344" s="379"/>
      <c r="V344" s="379"/>
      <c r="W344" s="379"/>
      <c r="X344" s="379"/>
      <c r="Y344" s="379"/>
      <c r="Z344" s="379"/>
      <c r="AA344" s="379"/>
      <c r="AB344" s="379"/>
      <c r="AC344" s="379"/>
      <c r="AD344" s="379"/>
      <c r="AE344" s="379"/>
      <c r="AF344" s="379"/>
      <c r="AG344" s="379"/>
      <c r="AH344" s="379"/>
      <c r="AI344" s="379"/>
      <c r="AJ344" s="379"/>
      <c r="AK344" s="379"/>
      <c r="AL344" s="379"/>
      <c r="AM344" s="380"/>
    </row>
    <row r="345" spans="1:39" x14ac:dyDescent="0.25">
      <c r="A345" s="283" t="s">
        <v>1086</v>
      </c>
      <c r="B345" s="150" t="s">
        <v>1087</v>
      </c>
      <c r="C345" s="155"/>
      <c r="D345" s="152" t="s">
        <v>445</v>
      </c>
      <c r="E345" s="153">
        <v>0.15</v>
      </c>
      <c r="F345" s="154"/>
      <c r="G345" s="155"/>
      <c r="H345" s="156"/>
      <c r="I345" s="156"/>
      <c r="J345" s="156"/>
      <c r="K345" s="156"/>
      <c r="L345" s="156"/>
      <c r="M345" s="156"/>
      <c r="N345" s="156"/>
      <c r="O345" s="156"/>
      <c r="P345" s="156"/>
      <c r="Q345" s="156"/>
      <c r="R345" s="156"/>
      <c r="S345" s="156">
        <f t="shared" si="24"/>
        <v>0.15</v>
      </c>
      <c r="T345" s="156"/>
      <c r="U345" s="156"/>
      <c r="V345" s="157"/>
      <c r="W345" s="156"/>
      <c r="X345" s="156"/>
      <c r="Y345" s="156"/>
      <c r="Z345" s="156"/>
      <c r="AA345" s="156"/>
      <c r="AB345" s="156"/>
      <c r="AC345" s="156"/>
      <c r="AD345" s="156"/>
      <c r="AE345" s="156"/>
      <c r="AF345" s="156"/>
      <c r="AG345" s="156"/>
      <c r="AH345" s="156"/>
      <c r="AI345" s="156"/>
      <c r="AJ345" s="156"/>
      <c r="AK345" s="156">
        <f t="shared" si="25"/>
        <v>0</v>
      </c>
      <c r="AL345" s="187">
        <f t="shared" si="23"/>
        <v>0.15</v>
      </c>
      <c r="AM345" s="158" t="s">
        <v>1785</v>
      </c>
    </row>
    <row r="346" spans="1:39" x14ac:dyDescent="0.25">
      <c r="A346" s="284" t="s">
        <v>1088</v>
      </c>
      <c r="B346" s="36" t="s">
        <v>1089</v>
      </c>
      <c r="C346" s="206" t="s">
        <v>2327</v>
      </c>
      <c r="D346" s="37" t="s">
        <v>433</v>
      </c>
      <c r="E346" s="32">
        <v>150</v>
      </c>
      <c r="F346" s="38"/>
      <c r="G346" s="21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>
        <f t="shared" si="24"/>
        <v>150</v>
      </c>
      <c r="T346" s="34">
        <f>10</f>
        <v>10</v>
      </c>
      <c r="U346" s="34"/>
      <c r="V346" s="35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  <c r="AJ346" s="34"/>
      <c r="AK346" s="34">
        <v>35</v>
      </c>
      <c r="AL346" s="34">
        <f t="shared" si="23"/>
        <v>115</v>
      </c>
      <c r="AM346" s="159" t="s">
        <v>1785</v>
      </c>
    </row>
    <row r="347" spans="1:39" x14ac:dyDescent="0.25">
      <c r="A347" s="284" t="s">
        <v>1090</v>
      </c>
      <c r="B347" s="36" t="s">
        <v>1091</v>
      </c>
      <c r="C347" s="39" t="s">
        <v>2328</v>
      </c>
      <c r="D347" s="37" t="s">
        <v>433</v>
      </c>
      <c r="E347" s="32">
        <v>5122.5</v>
      </c>
      <c r="F347" s="38"/>
      <c r="G347" s="21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>
        <f t="shared" si="24"/>
        <v>5122.5</v>
      </c>
      <c r="T347" s="34"/>
      <c r="U347" s="34"/>
      <c r="V347" s="35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>
        <f t="shared" si="25"/>
        <v>0</v>
      </c>
      <c r="AL347" s="34">
        <f t="shared" si="23"/>
        <v>5122.5</v>
      </c>
      <c r="AM347" s="159" t="s">
        <v>1785</v>
      </c>
    </row>
    <row r="348" spans="1:39" x14ac:dyDescent="0.25">
      <c r="A348" s="284" t="s">
        <v>1092</v>
      </c>
      <c r="B348" s="36" t="s">
        <v>1093</v>
      </c>
      <c r="C348" s="39" t="s">
        <v>2329</v>
      </c>
      <c r="D348" s="37" t="s">
        <v>433</v>
      </c>
      <c r="E348" s="32">
        <v>5448</v>
      </c>
      <c r="F348" s="38"/>
      <c r="G348" s="21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>
        <f t="shared" si="24"/>
        <v>5448</v>
      </c>
      <c r="T348" s="34"/>
      <c r="U348" s="34"/>
      <c r="V348" s="35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>
        <v>15</v>
      </c>
      <c r="AL348" s="34">
        <f t="shared" si="23"/>
        <v>5433</v>
      </c>
      <c r="AM348" s="159" t="s">
        <v>1785</v>
      </c>
    </row>
    <row r="349" spans="1:39" x14ac:dyDescent="0.25">
      <c r="A349" s="284" t="s">
        <v>1094</v>
      </c>
      <c r="B349" s="36" t="s">
        <v>1095</v>
      </c>
      <c r="C349" s="39" t="s">
        <v>2329</v>
      </c>
      <c r="D349" s="37" t="s">
        <v>433</v>
      </c>
      <c r="E349" s="32">
        <v>2630.5</v>
      </c>
      <c r="F349" s="38"/>
      <c r="G349" s="21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>
        <f t="shared" si="24"/>
        <v>2630.5</v>
      </c>
      <c r="T349" s="34"/>
      <c r="U349" s="34"/>
      <c r="V349" s="35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>
        <f t="shared" si="25"/>
        <v>0</v>
      </c>
      <c r="AL349" s="34">
        <f t="shared" si="23"/>
        <v>2630.5</v>
      </c>
      <c r="AM349" s="159" t="s">
        <v>1785</v>
      </c>
    </row>
    <row r="350" spans="1:39" x14ac:dyDescent="0.25">
      <c r="A350" s="284" t="s">
        <v>1096</v>
      </c>
      <c r="B350" s="36" t="s">
        <v>1097</v>
      </c>
      <c r="C350" s="206" t="s">
        <v>2327</v>
      </c>
      <c r="D350" s="37" t="s">
        <v>433</v>
      </c>
      <c r="E350" s="32">
        <v>500</v>
      </c>
      <c r="F350" s="38"/>
      <c r="G350" s="21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>
        <f t="shared" si="24"/>
        <v>500</v>
      </c>
      <c r="T350" s="34"/>
      <c r="U350" s="34"/>
      <c r="V350" s="35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>
        <f t="shared" si="25"/>
        <v>0</v>
      </c>
      <c r="AL350" s="34">
        <f t="shared" si="23"/>
        <v>500</v>
      </c>
      <c r="AM350" s="159" t="s">
        <v>1785</v>
      </c>
    </row>
    <row r="351" spans="1:39" x14ac:dyDescent="0.25">
      <c r="A351" s="284" t="s">
        <v>1098</v>
      </c>
      <c r="B351" s="36" t="s">
        <v>1099</v>
      </c>
      <c r="C351" s="39"/>
      <c r="D351" s="37" t="s">
        <v>433</v>
      </c>
      <c r="E351" s="32">
        <v>850</v>
      </c>
      <c r="F351" s="38"/>
      <c r="G351" s="21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>
        <f t="shared" si="24"/>
        <v>850</v>
      </c>
      <c r="T351" s="34"/>
      <c r="U351" s="34"/>
      <c r="V351" s="35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  <c r="AK351" s="34">
        <f t="shared" si="25"/>
        <v>0</v>
      </c>
      <c r="AL351" s="34">
        <f t="shared" si="23"/>
        <v>850</v>
      </c>
      <c r="AM351" s="159" t="s">
        <v>1785</v>
      </c>
    </row>
    <row r="352" spans="1:39" x14ac:dyDescent="0.25">
      <c r="A352" s="284" t="s">
        <v>1100</v>
      </c>
      <c r="B352" s="36" t="s">
        <v>1101</v>
      </c>
      <c r="C352" s="39" t="s">
        <v>2329</v>
      </c>
      <c r="D352" s="37" t="s">
        <v>433</v>
      </c>
      <c r="E352" s="32">
        <v>402.25</v>
      </c>
      <c r="F352" s="38"/>
      <c r="G352" s="21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>
        <f t="shared" si="24"/>
        <v>402.25</v>
      </c>
      <c r="T352" s="34"/>
      <c r="U352" s="34"/>
      <c r="V352" s="35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34">
        <f t="shared" si="25"/>
        <v>0</v>
      </c>
      <c r="AL352" s="34">
        <f t="shared" si="23"/>
        <v>402.25</v>
      </c>
      <c r="AM352" s="159" t="s">
        <v>1785</v>
      </c>
    </row>
    <row r="353" spans="1:39" x14ac:dyDescent="0.25">
      <c r="A353" s="284" t="s">
        <v>1102</v>
      </c>
      <c r="B353" s="36" t="s">
        <v>1103</v>
      </c>
      <c r="C353" s="39" t="s">
        <v>2330</v>
      </c>
      <c r="D353" s="37" t="s">
        <v>433</v>
      </c>
      <c r="E353" s="32">
        <v>361</v>
      </c>
      <c r="F353" s="38"/>
      <c r="G353" s="21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>
        <f t="shared" si="24"/>
        <v>361</v>
      </c>
      <c r="T353" s="34"/>
      <c r="U353" s="34"/>
      <c r="V353" s="35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>
        <f t="shared" si="25"/>
        <v>0</v>
      </c>
      <c r="AL353" s="34">
        <f t="shared" si="23"/>
        <v>361</v>
      </c>
      <c r="AM353" s="159" t="s">
        <v>1785</v>
      </c>
    </row>
    <row r="354" spans="1:39" x14ac:dyDescent="0.25">
      <c r="A354" s="284" t="s">
        <v>1104</v>
      </c>
      <c r="B354" s="36" t="s">
        <v>1969</v>
      </c>
      <c r="C354" s="57" t="s">
        <v>2331</v>
      </c>
      <c r="D354" s="37" t="s">
        <v>433</v>
      </c>
      <c r="E354" s="32">
        <v>50</v>
      </c>
      <c r="F354" s="38"/>
      <c r="G354" s="21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>
        <f t="shared" si="24"/>
        <v>50</v>
      </c>
      <c r="T354" s="34">
        <f>10</f>
        <v>10</v>
      </c>
      <c r="U354" s="34"/>
      <c r="V354" s="35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  <c r="AK354" s="34">
        <v>20</v>
      </c>
      <c r="AL354" s="139">
        <f t="shared" si="23"/>
        <v>30</v>
      </c>
      <c r="AM354" s="159" t="s">
        <v>1785</v>
      </c>
    </row>
    <row r="355" spans="1:39" x14ac:dyDescent="0.25">
      <c r="A355" s="284" t="s">
        <v>1105</v>
      </c>
      <c r="B355" s="36" t="s">
        <v>1106</v>
      </c>
      <c r="C355" s="57" t="s">
        <v>2331</v>
      </c>
      <c r="D355" s="37" t="s">
        <v>433</v>
      </c>
      <c r="E355" s="32">
        <v>25</v>
      </c>
      <c r="F355" s="38"/>
      <c r="G355" s="21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>
        <f t="shared" si="24"/>
        <v>25</v>
      </c>
      <c r="T355" s="34"/>
      <c r="U355" s="34"/>
      <c r="V355" s="35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>
        <v>0</v>
      </c>
      <c r="AL355" s="139">
        <f t="shared" si="23"/>
        <v>25</v>
      </c>
      <c r="AM355" s="159" t="s">
        <v>1785</v>
      </c>
    </row>
    <row r="356" spans="1:39" ht="15.75" thickBot="1" x14ac:dyDescent="0.3">
      <c r="A356" s="285" t="s">
        <v>1107</v>
      </c>
      <c r="B356" s="170" t="s">
        <v>1108</v>
      </c>
      <c r="C356" s="162" t="s">
        <v>2332</v>
      </c>
      <c r="D356" s="163" t="s">
        <v>433</v>
      </c>
      <c r="E356" s="164">
        <v>500</v>
      </c>
      <c r="F356" s="165"/>
      <c r="G356" s="166"/>
      <c r="H356" s="167"/>
      <c r="I356" s="167"/>
      <c r="J356" s="167"/>
      <c r="K356" s="167"/>
      <c r="L356" s="167"/>
      <c r="M356" s="167"/>
      <c r="N356" s="167"/>
      <c r="O356" s="167"/>
      <c r="P356" s="167"/>
      <c r="Q356" s="167"/>
      <c r="R356" s="167"/>
      <c r="S356" s="167">
        <f t="shared" si="24"/>
        <v>500</v>
      </c>
      <c r="T356" s="167"/>
      <c r="U356" s="167"/>
      <c r="V356" s="168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7"/>
      <c r="AK356" s="167">
        <v>500</v>
      </c>
      <c r="AL356" s="186">
        <f t="shared" si="23"/>
        <v>0</v>
      </c>
      <c r="AM356" s="169" t="s">
        <v>1785</v>
      </c>
    </row>
    <row r="357" spans="1:39" ht="15.75" thickBot="1" x14ac:dyDescent="0.3">
      <c r="A357" s="378" t="s">
        <v>1109</v>
      </c>
      <c r="B357" s="379"/>
      <c r="C357" s="379"/>
      <c r="D357" s="379"/>
      <c r="E357" s="379"/>
      <c r="F357" s="379"/>
      <c r="G357" s="379"/>
      <c r="H357" s="379"/>
      <c r="I357" s="379"/>
      <c r="J357" s="379"/>
      <c r="K357" s="379"/>
      <c r="L357" s="379"/>
      <c r="M357" s="379"/>
      <c r="N357" s="379"/>
      <c r="O357" s="379"/>
      <c r="P357" s="379"/>
      <c r="Q357" s="379"/>
      <c r="R357" s="379"/>
      <c r="S357" s="379"/>
      <c r="T357" s="379"/>
      <c r="U357" s="379"/>
      <c r="V357" s="379"/>
      <c r="W357" s="379"/>
      <c r="X357" s="379"/>
      <c r="Y357" s="379"/>
      <c r="Z357" s="379"/>
      <c r="AA357" s="379"/>
      <c r="AB357" s="379"/>
      <c r="AC357" s="379"/>
      <c r="AD357" s="379"/>
      <c r="AE357" s="379"/>
      <c r="AF357" s="379"/>
      <c r="AG357" s="379"/>
      <c r="AH357" s="379"/>
      <c r="AI357" s="379"/>
      <c r="AJ357" s="379"/>
      <c r="AK357" s="379"/>
      <c r="AL357" s="379"/>
      <c r="AM357" s="380"/>
    </row>
    <row r="358" spans="1:39" x14ac:dyDescent="0.25">
      <c r="A358" s="283" t="s">
        <v>1110</v>
      </c>
      <c r="B358" s="150" t="s">
        <v>1111</v>
      </c>
      <c r="C358" s="151" t="s">
        <v>2333</v>
      </c>
      <c r="D358" s="152" t="s">
        <v>466</v>
      </c>
      <c r="E358" s="153">
        <v>31.085600000000003</v>
      </c>
      <c r="F358" s="154"/>
      <c r="G358" s="155"/>
      <c r="H358" s="156"/>
      <c r="I358" s="156"/>
      <c r="J358" s="156"/>
      <c r="K358" s="156"/>
      <c r="L358" s="156"/>
      <c r="M358" s="156"/>
      <c r="N358" s="156"/>
      <c r="O358" s="156"/>
      <c r="P358" s="156"/>
      <c r="Q358" s="156"/>
      <c r="R358" s="156"/>
      <c r="S358" s="156">
        <f t="shared" si="24"/>
        <v>31.085600000000003</v>
      </c>
      <c r="T358" s="156"/>
      <c r="U358" s="156"/>
      <c r="V358" s="157"/>
      <c r="W358" s="156"/>
      <c r="X358" s="156"/>
      <c r="Y358" s="156"/>
      <c r="Z358" s="156"/>
      <c r="AA358" s="156"/>
      <c r="AB358" s="156"/>
      <c r="AC358" s="156"/>
      <c r="AD358" s="156"/>
      <c r="AE358" s="156"/>
      <c r="AF358" s="156"/>
      <c r="AG358" s="156"/>
      <c r="AH358" s="156"/>
      <c r="AI358" s="156"/>
      <c r="AJ358" s="156"/>
      <c r="AK358" s="156">
        <f t="shared" ref="AK358:AK420" si="26">SUM(T358:AJ358)</f>
        <v>0</v>
      </c>
      <c r="AL358" s="156">
        <f t="shared" si="23"/>
        <v>31.085600000000003</v>
      </c>
      <c r="AM358" s="158" t="s">
        <v>1787</v>
      </c>
    </row>
    <row r="359" spans="1:39" x14ac:dyDescent="0.25">
      <c r="A359" s="284" t="s">
        <v>1112</v>
      </c>
      <c r="B359" s="36" t="s">
        <v>1113</v>
      </c>
      <c r="C359" s="21"/>
      <c r="D359" s="37" t="s">
        <v>445</v>
      </c>
      <c r="E359" s="32">
        <v>0.8</v>
      </c>
      <c r="F359" s="38"/>
      <c r="G359" s="21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>
        <f t="shared" si="24"/>
        <v>0.8</v>
      </c>
      <c r="T359" s="34"/>
      <c r="U359" s="34"/>
      <c r="V359" s="35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  <c r="AK359" s="34">
        <f t="shared" si="26"/>
        <v>0</v>
      </c>
      <c r="AL359" s="34">
        <f t="shared" si="23"/>
        <v>0.8</v>
      </c>
      <c r="AM359" s="159" t="s">
        <v>1787</v>
      </c>
    </row>
    <row r="360" spans="1:39" x14ac:dyDescent="0.25">
      <c r="A360" s="284" t="s">
        <v>1114</v>
      </c>
      <c r="B360" s="36" t="s">
        <v>1115</v>
      </c>
      <c r="C360" s="42" t="s">
        <v>2334</v>
      </c>
      <c r="D360" s="37" t="s">
        <v>433</v>
      </c>
      <c r="E360" s="32">
        <v>155</v>
      </c>
      <c r="F360" s="38"/>
      <c r="G360" s="21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>
        <f t="shared" si="24"/>
        <v>155</v>
      </c>
      <c r="T360" s="34"/>
      <c r="U360" s="34"/>
      <c r="V360" s="35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>
        <f t="shared" si="26"/>
        <v>0</v>
      </c>
      <c r="AL360" s="34">
        <f t="shared" si="23"/>
        <v>155</v>
      </c>
      <c r="AM360" s="159" t="s">
        <v>1785</v>
      </c>
    </row>
    <row r="361" spans="1:39" x14ac:dyDescent="0.25">
      <c r="A361" s="284" t="s">
        <v>1116</v>
      </c>
      <c r="B361" s="36" t="s">
        <v>1117</v>
      </c>
      <c r="C361" s="39" t="s">
        <v>2335</v>
      </c>
      <c r="D361" s="37" t="s">
        <v>466</v>
      </c>
      <c r="E361" s="32">
        <v>0</v>
      </c>
      <c r="F361" s="38"/>
      <c r="G361" s="21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>
        <f t="shared" si="24"/>
        <v>0</v>
      </c>
      <c r="T361" s="34"/>
      <c r="U361" s="34"/>
      <c r="V361" s="35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>
        <f t="shared" si="26"/>
        <v>0</v>
      </c>
      <c r="AL361" s="141">
        <f t="shared" si="23"/>
        <v>0</v>
      </c>
      <c r="AM361" s="159" t="s">
        <v>1785</v>
      </c>
    </row>
    <row r="362" spans="1:39" x14ac:dyDescent="0.25">
      <c r="A362" s="284" t="s">
        <v>1118</v>
      </c>
      <c r="B362" s="36" t="s">
        <v>1119</v>
      </c>
      <c r="C362" s="39"/>
      <c r="D362" s="37" t="s">
        <v>466</v>
      </c>
      <c r="E362" s="32">
        <v>50</v>
      </c>
      <c r="F362" s="38"/>
      <c r="G362" s="21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>
        <f t="shared" si="24"/>
        <v>50</v>
      </c>
      <c r="T362" s="34"/>
      <c r="U362" s="34"/>
      <c r="V362" s="35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  <c r="AJ362" s="34"/>
      <c r="AK362" s="34">
        <f t="shared" si="26"/>
        <v>0</v>
      </c>
      <c r="AL362" s="139">
        <f t="shared" si="23"/>
        <v>50</v>
      </c>
      <c r="AM362" s="159" t="s">
        <v>1785</v>
      </c>
    </row>
    <row r="363" spans="1:39" x14ac:dyDescent="0.25">
      <c r="A363" s="284" t="s">
        <v>1120</v>
      </c>
      <c r="B363" s="36" t="s">
        <v>1121</v>
      </c>
      <c r="C363" s="39" t="s">
        <v>2336</v>
      </c>
      <c r="D363" s="37" t="s">
        <v>466</v>
      </c>
      <c r="E363" s="32">
        <v>1</v>
      </c>
      <c r="F363" s="38"/>
      <c r="G363" s="21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>
        <f t="shared" si="24"/>
        <v>1</v>
      </c>
      <c r="T363" s="34"/>
      <c r="U363" s="34"/>
      <c r="V363" s="35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>
        <f t="shared" si="26"/>
        <v>0</v>
      </c>
      <c r="AL363" s="34">
        <f t="shared" si="23"/>
        <v>1</v>
      </c>
      <c r="AM363" s="159" t="s">
        <v>1787</v>
      </c>
    </row>
    <row r="364" spans="1:39" x14ac:dyDescent="0.25">
      <c r="A364" s="284" t="s">
        <v>1122</v>
      </c>
      <c r="B364" s="36" t="s">
        <v>1123</v>
      </c>
      <c r="C364" s="160" t="s">
        <v>2337</v>
      </c>
      <c r="D364" s="37" t="s">
        <v>466</v>
      </c>
      <c r="E364" s="32">
        <v>0</v>
      </c>
      <c r="F364" s="38"/>
      <c r="G364" s="21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>
        <f t="shared" si="24"/>
        <v>0</v>
      </c>
      <c r="T364" s="34"/>
      <c r="U364" s="34"/>
      <c r="V364" s="35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  <c r="AJ364" s="34"/>
      <c r="AK364" s="34">
        <f t="shared" si="26"/>
        <v>0</v>
      </c>
      <c r="AL364" s="141">
        <f t="shared" si="23"/>
        <v>0</v>
      </c>
      <c r="AM364" s="159" t="s">
        <v>1785</v>
      </c>
    </row>
    <row r="365" spans="1:39" x14ac:dyDescent="0.25">
      <c r="A365" s="284" t="s">
        <v>1124</v>
      </c>
      <c r="B365" s="36" t="s">
        <v>1125</v>
      </c>
      <c r="C365" s="21" t="s">
        <v>1126</v>
      </c>
      <c r="D365" s="37" t="s">
        <v>445</v>
      </c>
      <c r="E365" s="32">
        <v>0.90000000000000013</v>
      </c>
      <c r="F365" s="38"/>
      <c r="G365" s="21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>
        <f t="shared" si="24"/>
        <v>0.90000000000000013</v>
      </c>
      <c r="T365" s="34"/>
      <c r="U365" s="34"/>
      <c r="V365" s="35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34"/>
      <c r="AK365" s="34">
        <f t="shared" si="26"/>
        <v>0</v>
      </c>
      <c r="AL365" s="34">
        <f t="shared" si="23"/>
        <v>0.90000000000000013</v>
      </c>
      <c r="AM365" s="159" t="s">
        <v>1787</v>
      </c>
    </row>
    <row r="366" spans="1:39" x14ac:dyDescent="0.25">
      <c r="A366" s="284" t="s">
        <v>1127</v>
      </c>
      <c r="B366" s="36" t="s">
        <v>1128</v>
      </c>
      <c r="C366" s="160" t="s">
        <v>2338</v>
      </c>
      <c r="D366" s="37" t="s">
        <v>466</v>
      </c>
      <c r="E366" s="32">
        <v>4.75</v>
      </c>
      <c r="F366" s="38"/>
      <c r="G366" s="21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>
        <f t="shared" si="24"/>
        <v>4.75</v>
      </c>
      <c r="T366" s="34"/>
      <c r="U366" s="34"/>
      <c r="V366" s="35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  <c r="AJ366" s="34"/>
      <c r="AK366" s="34">
        <f t="shared" si="26"/>
        <v>0</v>
      </c>
      <c r="AL366" s="34">
        <v>19.75</v>
      </c>
      <c r="AM366" s="159" t="s">
        <v>1787</v>
      </c>
    </row>
    <row r="367" spans="1:39" x14ac:dyDescent="0.25">
      <c r="A367" s="284" t="s">
        <v>1129</v>
      </c>
      <c r="B367" s="36" t="s">
        <v>1130</v>
      </c>
      <c r="C367" s="42" t="s">
        <v>2339</v>
      </c>
      <c r="D367" s="37"/>
      <c r="E367" s="32">
        <v>0</v>
      </c>
      <c r="F367" s="38"/>
      <c r="G367" s="21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>
        <f t="shared" si="24"/>
        <v>0</v>
      </c>
      <c r="T367" s="34"/>
      <c r="U367" s="34"/>
      <c r="V367" s="35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>
        <f t="shared" si="26"/>
        <v>0</v>
      </c>
      <c r="AL367" s="141">
        <f t="shared" si="23"/>
        <v>0</v>
      </c>
      <c r="AM367" s="159" t="s">
        <v>1787</v>
      </c>
    </row>
    <row r="368" spans="1:39" x14ac:dyDescent="0.25">
      <c r="A368" s="284" t="s">
        <v>1131</v>
      </c>
      <c r="B368" s="36" t="s">
        <v>1132</v>
      </c>
      <c r="C368" s="160" t="s">
        <v>2340</v>
      </c>
      <c r="D368" s="37" t="s">
        <v>475</v>
      </c>
      <c r="E368" s="32">
        <v>100</v>
      </c>
      <c r="F368" s="38"/>
      <c r="G368" s="21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>
        <f t="shared" si="24"/>
        <v>100</v>
      </c>
      <c r="T368" s="34"/>
      <c r="U368" s="34"/>
      <c r="V368" s="35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  <c r="AI368" s="34"/>
      <c r="AJ368" s="34"/>
      <c r="AK368" s="34">
        <f t="shared" si="26"/>
        <v>0</v>
      </c>
      <c r="AL368" s="34">
        <f t="shared" si="23"/>
        <v>100</v>
      </c>
      <c r="AM368" s="159" t="s">
        <v>1794</v>
      </c>
    </row>
    <row r="369" spans="1:39" ht="15.75" thickBot="1" x14ac:dyDescent="0.3">
      <c r="A369" s="285" t="s">
        <v>1880</v>
      </c>
      <c r="B369" s="170" t="s">
        <v>1881</v>
      </c>
      <c r="C369" s="162" t="s">
        <v>2341</v>
      </c>
      <c r="D369" s="163" t="s">
        <v>902</v>
      </c>
      <c r="E369" s="164">
        <v>0</v>
      </c>
      <c r="F369" s="165"/>
      <c r="G369" s="166"/>
      <c r="H369" s="167"/>
      <c r="I369" s="167"/>
      <c r="J369" s="167"/>
      <c r="K369" s="167"/>
      <c r="L369" s="167"/>
      <c r="M369" s="167"/>
      <c r="N369" s="167"/>
      <c r="O369" s="167"/>
      <c r="P369" s="167"/>
      <c r="Q369" s="167"/>
      <c r="R369" s="167"/>
      <c r="S369" s="167">
        <f t="shared" si="24"/>
        <v>0</v>
      </c>
      <c r="T369" s="167"/>
      <c r="U369" s="167"/>
      <c r="V369" s="168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7"/>
      <c r="AK369" s="167">
        <f t="shared" si="26"/>
        <v>0</v>
      </c>
      <c r="AL369" s="186">
        <f t="shared" ref="AL369:AL433" si="27">S369-AK369</f>
        <v>0</v>
      </c>
      <c r="AM369" s="169" t="s">
        <v>1785</v>
      </c>
    </row>
    <row r="370" spans="1:39" ht="15.75" thickBot="1" x14ac:dyDescent="0.3">
      <c r="A370" s="378" t="s">
        <v>1133</v>
      </c>
      <c r="B370" s="379"/>
      <c r="C370" s="379"/>
      <c r="D370" s="379"/>
      <c r="E370" s="379"/>
      <c r="F370" s="379"/>
      <c r="G370" s="379"/>
      <c r="H370" s="379"/>
      <c r="I370" s="379"/>
      <c r="J370" s="379"/>
      <c r="K370" s="379"/>
      <c r="L370" s="379"/>
      <c r="M370" s="379"/>
      <c r="N370" s="379"/>
      <c r="O370" s="379"/>
      <c r="P370" s="379"/>
      <c r="Q370" s="379"/>
      <c r="R370" s="379"/>
      <c r="S370" s="379"/>
      <c r="T370" s="379"/>
      <c r="U370" s="379"/>
      <c r="V370" s="379"/>
      <c r="W370" s="379"/>
      <c r="X370" s="379"/>
      <c r="Y370" s="379"/>
      <c r="Z370" s="379"/>
      <c r="AA370" s="379"/>
      <c r="AB370" s="379"/>
      <c r="AC370" s="379"/>
      <c r="AD370" s="379"/>
      <c r="AE370" s="379"/>
      <c r="AF370" s="379"/>
      <c r="AG370" s="379"/>
      <c r="AH370" s="379"/>
      <c r="AI370" s="379"/>
      <c r="AJ370" s="379"/>
      <c r="AK370" s="379"/>
      <c r="AL370" s="379"/>
      <c r="AM370" s="380"/>
    </row>
    <row r="371" spans="1:39" x14ac:dyDescent="0.25">
      <c r="A371" s="283" t="s">
        <v>1134</v>
      </c>
      <c r="B371" s="150" t="s">
        <v>1135</v>
      </c>
      <c r="C371" s="155" t="s">
        <v>2342</v>
      </c>
      <c r="D371" s="152" t="s">
        <v>430</v>
      </c>
      <c r="E371" s="153">
        <v>48.701999999999998</v>
      </c>
      <c r="F371" s="154"/>
      <c r="G371" s="155"/>
      <c r="H371" s="156"/>
      <c r="I371" s="156"/>
      <c r="J371" s="156"/>
      <c r="K371" s="156"/>
      <c r="L371" s="156"/>
      <c r="M371" s="156"/>
      <c r="N371" s="156"/>
      <c r="O371" s="156"/>
      <c r="P371" s="156"/>
      <c r="Q371" s="156"/>
      <c r="R371" s="156"/>
      <c r="S371" s="156">
        <f t="shared" si="24"/>
        <v>48.701999999999998</v>
      </c>
      <c r="T371" s="156"/>
      <c r="U371" s="156"/>
      <c r="V371" s="157"/>
      <c r="W371" s="156"/>
      <c r="X371" s="156"/>
      <c r="Y371" s="156"/>
      <c r="Z371" s="156"/>
      <c r="AA371" s="156"/>
      <c r="AB371" s="156"/>
      <c r="AC371" s="156"/>
      <c r="AD371" s="156"/>
      <c r="AE371" s="156"/>
      <c r="AF371" s="156"/>
      <c r="AG371" s="156"/>
      <c r="AH371" s="156"/>
      <c r="AI371" s="156"/>
      <c r="AJ371" s="156"/>
      <c r="AK371" s="156">
        <v>25</v>
      </c>
      <c r="AL371" s="156">
        <f t="shared" si="27"/>
        <v>23.701999999999998</v>
      </c>
      <c r="AM371" s="158" t="s">
        <v>1787</v>
      </c>
    </row>
    <row r="372" spans="1:39" x14ac:dyDescent="0.25">
      <c r="A372" s="284" t="s">
        <v>1136</v>
      </c>
      <c r="B372" s="36" t="s">
        <v>1137</v>
      </c>
      <c r="C372" s="160" t="s">
        <v>2343</v>
      </c>
      <c r="D372" s="37" t="s">
        <v>433</v>
      </c>
      <c r="E372" s="32">
        <v>1027</v>
      </c>
      <c r="F372" s="38"/>
      <c r="G372" s="21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>
        <f t="shared" si="24"/>
        <v>1027</v>
      </c>
      <c r="T372" s="34"/>
      <c r="U372" s="34"/>
      <c r="V372" s="35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H372" s="34"/>
      <c r="AI372" s="34"/>
      <c r="AJ372" s="34"/>
      <c r="AK372" s="34">
        <f t="shared" si="26"/>
        <v>0</v>
      </c>
      <c r="AL372" s="34">
        <f t="shared" si="27"/>
        <v>1027</v>
      </c>
      <c r="AM372" s="159" t="s">
        <v>1785</v>
      </c>
    </row>
    <row r="373" spans="1:39" x14ac:dyDescent="0.25">
      <c r="A373" s="284" t="s">
        <v>1138</v>
      </c>
      <c r="B373" s="36" t="s">
        <v>1139</v>
      </c>
      <c r="C373" s="42" t="s">
        <v>2344</v>
      </c>
      <c r="D373" s="37" t="s">
        <v>433</v>
      </c>
      <c r="E373" s="32">
        <v>500</v>
      </c>
      <c r="F373" s="38"/>
      <c r="G373" s="21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>
        <f t="shared" si="24"/>
        <v>500</v>
      </c>
      <c r="T373" s="34"/>
      <c r="U373" s="34"/>
      <c r="V373" s="35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/>
      <c r="AI373" s="34"/>
      <c r="AJ373" s="34"/>
      <c r="AK373" s="34">
        <f t="shared" si="26"/>
        <v>0</v>
      </c>
      <c r="AL373" s="34">
        <f t="shared" si="27"/>
        <v>500</v>
      </c>
      <c r="AM373" s="159" t="s">
        <v>1785</v>
      </c>
    </row>
    <row r="374" spans="1:39" x14ac:dyDescent="0.25">
      <c r="A374" s="284" t="s">
        <v>1140</v>
      </c>
      <c r="B374" s="36" t="s">
        <v>1141</v>
      </c>
      <c r="C374" s="160" t="s">
        <v>2345</v>
      </c>
      <c r="D374" s="37" t="s">
        <v>433</v>
      </c>
      <c r="E374" s="32">
        <v>0.9</v>
      </c>
      <c r="F374" s="38"/>
      <c r="G374" s="21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>
        <f t="shared" si="24"/>
        <v>0.9</v>
      </c>
      <c r="T374" s="34"/>
      <c r="U374" s="34"/>
      <c r="V374" s="35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  <c r="AJ374" s="34"/>
      <c r="AK374" s="34">
        <f t="shared" si="26"/>
        <v>0</v>
      </c>
      <c r="AL374" s="34">
        <f t="shared" si="27"/>
        <v>0.9</v>
      </c>
      <c r="AM374" s="159" t="s">
        <v>1787</v>
      </c>
    </row>
    <row r="375" spans="1:39" x14ac:dyDescent="0.25">
      <c r="A375" s="284" t="s">
        <v>1140</v>
      </c>
      <c r="B375" s="36" t="s">
        <v>1141</v>
      </c>
      <c r="C375" s="42" t="s">
        <v>2345</v>
      </c>
      <c r="D375" s="37" t="s">
        <v>433</v>
      </c>
      <c r="E375" s="32">
        <v>2478.8000000000002</v>
      </c>
      <c r="F375" s="38"/>
      <c r="G375" s="21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>
        <f t="shared" si="24"/>
        <v>2478.8000000000002</v>
      </c>
      <c r="T375" s="34"/>
      <c r="U375" s="34"/>
      <c r="V375" s="43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34"/>
      <c r="AJ375" s="34"/>
      <c r="AK375" s="34">
        <f t="shared" si="26"/>
        <v>0</v>
      </c>
      <c r="AL375" s="34">
        <f t="shared" si="27"/>
        <v>2478.8000000000002</v>
      </c>
      <c r="AM375" s="159" t="s">
        <v>1785</v>
      </c>
    </row>
    <row r="376" spans="1:39" x14ac:dyDescent="0.25">
      <c r="A376" s="284" t="s">
        <v>1142</v>
      </c>
      <c r="B376" s="36" t="s">
        <v>1143</v>
      </c>
      <c r="C376" s="21" t="s">
        <v>1144</v>
      </c>
      <c r="D376" s="37" t="s">
        <v>579</v>
      </c>
      <c r="E376" s="32">
        <v>24.799999999999997</v>
      </c>
      <c r="F376" s="38"/>
      <c r="G376" s="21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>
        <f t="shared" si="24"/>
        <v>24.799999999999997</v>
      </c>
      <c r="T376" s="34">
        <f>1</f>
        <v>1</v>
      </c>
      <c r="U376" s="207"/>
      <c r="V376" s="34"/>
      <c r="W376" s="34">
        <f>1</f>
        <v>1</v>
      </c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  <c r="AK376" s="34">
        <v>5.6</v>
      </c>
      <c r="AL376" s="34">
        <f t="shared" si="27"/>
        <v>19.199999999999996</v>
      </c>
      <c r="AM376" s="159" t="s">
        <v>1787</v>
      </c>
    </row>
    <row r="377" spans="1:39" x14ac:dyDescent="0.25">
      <c r="A377" s="284" t="s">
        <v>1145</v>
      </c>
      <c r="B377" s="36" t="s">
        <v>1215</v>
      </c>
      <c r="C377" s="160" t="s">
        <v>2346</v>
      </c>
      <c r="D377" s="37" t="s">
        <v>433</v>
      </c>
      <c r="E377" s="32">
        <v>50</v>
      </c>
      <c r="F377" s="38"/>
      <c r="G377" s="21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>
        <f t="shared" si="24"/>
        <v>50</v>
      </c>
      <c r="T377" s="34"/>
      <c r="U377" s="34"/>
      <c r="V377" s="35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>
        <f t="shared" si="26"/>
        <v>0</v>
      </c>
      <c r="AL377" s="139">
        <f t="shared" si="27"/>
        <v>50</v>
      </c>
      <c r="AM377" s="159" t="s">
        <v>1785</v>
      </c>
    </row>
    <row r="378" spans="1:39" x14ac:dyDescent="0.25">
      <c r="A378" s="284" t="s">
        <v>1146</v>
      </c>
      <c r="B378" s="36" t="s">
        <v>1147</v>
      </c>
      <c r="C378" s="42" t="s">
        <v>2347</v>
      </c>
      <c r="D378" s="37" t="s">
        <v>430</v>
      </c>
      <c r="E378" s="32">
        <v>4.1029999999999998</v>
      </c>
      <c r="F378" s="38"/>
      <c r="G378" s="21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>
        <f t="shared" si="24"/>
        <v>4.1029999999999998</v>
      </c>
      <c r="T378" s="34"/>
      <c r="U378" s="34"/>
      <c r="V378" s="35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  <c r="AK378" s="34">
        <v>0.15</v>
      </c>
      <c r="AL378" s="34">
        <f t="shared" si="27"/>
        <v>3.9529999999999998</v>
      </c>
      <c r="AM378" s="159" t="s">
        <v>1787</v>
      </c>
    </row>
    <row r="379" spans="1:39" x14ac:dyDescent="0.25">
      <c r="A379" s="284" t="s">
        <v>1148</v>
      </c>
      <c r="B379" s="36" t="s">
        <v>1149</v>
      </c>
      <c r="C379" s="160" t="s">
        <v>2348</v>
      </c>
      <c r="D379" s="37" t="s">
        <v>579</v>
      </c>
      <c r="E379" s="32">
        <v>25.229999999999997</v>
      </c>
      <c r="F379" s="38"/>
      <c r="G379" s="21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>
        <f t="shared" si="24"/>
        <v>25.229999999999997</v>
      </c>
      <c r="T379" s="34"/>
      <c r="U379" s="34"/>
      <c r="V379" s="35"/>
      <c r="W379" s="34">
        <f>1</f>
        <v>1</v>
      </c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  <c r="AK379" s="34">
        <f t="shared" si="26"/>
        <v>1</v>
      </c>
      <c r="AL379" s="34">
        <f t="shared" si="27"/>
        <v>24.229999999999997</v>
      </c>
      <c r="AM379" s="159" t="s">
        <v>1787</v>
      </c>
    </row>
    <row r="380" spans="1:39" x14ac:dyDescent="0.25">
      <c r="A380" s="284" t="s">
        <v>1150</v>
      </c>
      <c r="B380" s="36" t="s">
        <v>1151</v>
      </c>
      <c r="C380" s="21" t="s">
        <v>1970</v>
      </c>
      <c r="D380" s="37" t="s">
        <v>579</v>
      </c>
      <c r="E380" s="32">
        <v>1</v>
      </c>
      <c r="F380" s="38"/>
      <c r="G380" s="21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>
        <f t="shared" si="24"/>
        <v>1</v>
      </c>
      <c r="T380" s="34"/>
      <c r="U380" s="34"/>
      <c r="V380" s="35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>
        <f t="shared" si="26"/>
        <v>0</v>
      </c>
      <c r="AL380" s="34">
        <f t="shared" si="27"/>
        <v>1</v>
      </c>
      <c r="AM380" s="159" t="s">
        <v>1787</v>
      </c>
    </row>
    <row r="381" spans="1:39" x14ac:dyDescent="0.25">
      <c r="A381" s="284" t="s">
        <v>1152</v>
      </c>
      <c r="B381" s="36" t="s">
        <v>1153</v>
      </c>
      <c r="C381" s="160" t="s">
        <v>2349</v>
      </c>
      <c r="D381" s="37" t="s">
        <v>445</v>
      </c>
      <c r="E381" s="32">
        <v>7.4</v>
      </c>
      <c r="F381" s="38"/>
      <c r="G381" s="21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>
        <f t="shared" si="24"/>
        <v>7.4</v>
      </c>
      <c r="T381" s="34"/>
      <c r="U381" s="34"/>
      <c r="V381" s="35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  <c r="AJ381" s="34"/>
      <c r="AK381" s="34">
        <f t="shared" si="26"/>
        <v>0</v>
      </c>
      <c r="AL381" s="34">
        <f t="shared" si="27"/>
        <v>7.4</v>
      </c>
      <c r="AM381" s="159" t="s">
        <v>1787</v>
      </c>
    </row>
    <row r="382" spans="1:39" x14ac:dyDescent="0.25">
      <c r="A382" s="284" t="s">
        <v>1154</v>
      </c>
      <c r="B382" s="36" t="s">
        <v>1155</v>
      </c>
      <c r="C382" s="42" t="s">
        <v>2350</v>
      </c>
      <c r="D382" s="37" t="s">
        <v>433</v>
      </c>
      <c r="E382" s="32">
        <v>1</v>
      </c>
      <c r="F382" s="38"/>
      <c r="G382" s="21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>
        <f t="shared" si="24"/>
        <v>1</v>
      </c>
      <c r="T382" s="34"/>
      <c r="U382" s="34"/>
      <c r="V382" s="35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>
        <f t="shared" si="26"/>
        <v>0</v>
      </c>
      <c r="AL382" s="34">
        <f t="shared" si="27"/>
        <v>1</v>
      </c>
      <c r="AM382" s="159" t="s">
        <v>1787</v>
      </c>
    </row>
    <row r="383" spans="1:39" x14ac:dyDescent="0.25">
      <c r="A383" s="284" t="s">
        <v>1156</v>
      </c>
      <c r="B383" s="36" t="s">
        <v>1157</v>
      </c>
      <c r="C383" s="21" t="s">
        <v>1158</v>
      </c>
      <c r="D383" s="37" t="s">
        <v>579</v>
      </c>
      <c r="E383" s="32">
        <v>3300</v>
      </c>
      <c r="F383" s="38"/>
      <c r="G383" s="21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>
        <f t="shared" si="24"/>
        <v>3300</v>
      </c>
      <c r="T383" s="34"/>
      <c r="U383" s="34"/>
      <c r="V383" s="35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34"/>
      <c r="AJ383" s="34"/>
      <c r="AK383" s="34">
        <v>500</v>
      </c>
      <c r="AL383" s="34">
        <f t="shared" si="27"/>
        <v>2800</v>
      </c>
      <c r="AM383" s="159" t="s">
        <v>1785</v>
      </c>
    </row>
    <row r="384" spans="1:39" x14ac:dyDescent="0.25">
      <c r="A384" s="284" t="s">
        <v>1159</v>
      </c>
      <c r="B384" s="36" t="s">
        <v>1160</v>
      </c>
      <c r="C384" s="39" t="s">
        <v>2351</v>
      </c>
      <c r="D384" s="37" t="s">
        <v>433</v>
      </c>
      <c r="E384" s="32">
        <v>2994.9</v>
      </c>
      <c r="F384" s="38"/>
      <c r="G384" s="21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>
        <f t="shared" si="24"/>
        <v>2994.9</v>
      </c>
      <c r="T384" s="34">
        <f>100</f>
        <v>100</v>
      </c>
      <c r="U384" s="34"/>
      <c r="V384" s="35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  <c r="AJ384" s="34"/>
      <c r="AK384" s="34">
        <f t="shared" si="26"/>
        <v>100</v>
      </c>
      <c r="AL384" s="34">
        <f t="shared" si="27"/>
        <v>2894.9</v>
      </c>
      <c r="AM384" s="159" t="s">
        <v>1785</v>
      </c>
    </row>
    <row r="385" spans="1:39" x14ac:dyDescent="0.25">
      <c r="A385" s="284" t="s">
        <v>1161</v>
      </c>
      <c r="B385" s="36" t="s">
        <v>1971</v>
      </c>
      <c r="C385" s="39"/>
      <c r="D385" s="37" t="s">
        <v>433</v>
      </c>
      <c r="E385" s="32">
        <v>200</v>
      </c>
      <c r="F385" s="38"/>
      <c r="G385" s="21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>
        <f t="shared" si="24"/>
        <v>200</v>
      </c>
      <c r="T385" s="34"/>
      <c r="U385" s="34"/>
      <c r="V385" s="35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  <c r="AJ385" s="34"/>
      <c r="AK385" s="34">
        <f t="shared" si="26"/>
        <v>0</v>
      </c>
      <c r="AL385" s="34">
        <f t="shared" si="27"/>
        <v>200</v>
      </c>
      <c r="AM385" s="159" t="s">
        <v>1785</v>
      </c>
    </row>
    <row r="386" spans="1:39" x14ac:dyDescent="0.25">
      <c r="A386" s="284" t="s">
        <v>1162</v>
      </c>
      <c r="B386" s="36" t="s">
        <v>1163</v>
      </c>
      <c r="C386" s="160" t="s">
        <v>2352</v>
      </c>
      <c r="D386" s="37" t="s">
        <v>433</v>
      </c>
      <c r="E386" s="32">
        <v>1450</v>
      </c>
      <c r="F386" s="38"/>
      <c r="G386" s="21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>
        <f t="shared" si="24"/>
        <v>1450</v>
      </c>
      <c r="T386" s="34"/>
      <c r="U386" s="34"/>
      <c r="V386" s="35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  <c r="AJ386" s="34"/>
      <c r="AK386" s="34">
        <f t="shared" si="26"/>
        <v>0</v>
      </c>
      <c r="AL386" s="34">
        <f t="shared" si="27"/>
        <v>1450</v>
      </c>
      <c r="AM386" s="159" t="s">
        <v>1785</v>
      </c>
    </row>
    <row r="387" spans="1:39" x14ac:dyDescent="0.25">
      <c r="A387" s="284" t="s">
        <v>1164</v>
      </c>
      <c r="B387" s="36" t="s">
        <v>1165</v>
      </c>
      <c r="C387" s="42" t="s">
        <v>2353</v>
      </c>
      <c r="D387" s="37" t="s">
        <v>579</v>
      </c>
      <c r="E387" s="32">
        <v>7.1641999999999975</v>
      </c>
      <c r="F387" s="38"/>
      <c r="G387" s="21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>
        <f>3</f>
        <v>3</v>
      </c>
      <c r="S387" s="34">
        <f t="shared" si="24"/>
        <v>10.164199999999997</v>
      </c>
      <c r="T387" s="34">
        <f>1</f>
        <v>1</v>
      </c>
      <c r="U387" s="34"/>
      <c r="V387" s="35"/>
      <c r="W387" s="34">
        <f>1</f>
        <v>1</v>
      </c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34">
        <v>5.0999999999999996</v>
      </c>
      <c r="AL387" s="34">
        <f t="shared" si="27"/>
        <v>5.0641999999999978</v>
      </c>
      <c r="AM387" s="159" t="s">
        <v>1787</v>
      </c>
    </row>
    <row r="388" spans="1:39" x14ac:dyDescent="0.25">
      <c r="A388" s="284" t="s">
        <v>1166</v>
      </c>
      <c r="B388" s="36" t="s">
        <v>1167</v>
      </c>
      <c r="C388" s="160" t="s">
        <v>2354</v>
      </c>
      <c r="D388" s="37" t="s">
        <v>579</v>
      </c>
      <c r="E388" s="32">
        <v>88.5</v>
      </c>
      <c r="F388" s="38"/>
      <c r="G388" s="21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>
        <f t="shared" si="24"/>
        <v>88.5</v>
      </c>
      <c r="T388" s="34"/>
      <c r="U388" s="34"/>
      <c r="V388" s="35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34">
        <v>0.1</v>
      </c>
      <c r="AL388" s="34">
        <f t="shared" si="27"/>
        <v>88.4</v>
      </c>
      <c r="AM388" s="159" t="s">
        <v>1787</v>
      </c>
    </row>
    <row r="389" spans="1:39" x14ac:dyDescent="0.25">
      <c r="A389" s="284" t="s">
        <v>1168</v>
      </c>
      <c r="B389" s="36" t="s">
        <v>1169</v>
      </c>
      <c r="C389" s="42" t="s">
        <v>2355</v>
      </c>
      <c r="D389" s="37" t="s">
        <v>433</v>
      </c>
      <c r="E389" s="32">
        <v>4100</v>
      </c>
      <c r="F389" s="38"/>
      <c r="G389" s="21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>
        <f t="shared" si="24"/>
        <v>4100</v>
      </c>
      <c r="T389" s="34"/>
      <c r="U389" s="34"/>
      <c r="V389" s="35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>
        <f t="shared" si="26"/>
        <v>0</v>
      </c>
      <c r="AL389" s="34">
        <f t="shared" si="27"/>
        <v>4100</v>
      </c>
      <c r="AM389" s="159" t="s">
        <v>1785</v>
      </c>
    </row>
    <row r="390" spans="1:39" x14ac:dyDescent="0.25">
      <c r="A390" s="284" t="s">
        <v>1170</v>
      </c>
      <c r="B390" s="36" t="s">
        <v>1171</v>
      </c>
      <c r="C390" s="160" t="s">
        <v>2356</v>
      </c>
      <c r="D390" s="37" t="s">
        <v>433</v>
      </c>
      <c r="E390" s="32">
        <v>600</v>
      </c>
      <c r="F390" s="38"/>
      <c r="G390" s="21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>
        <f t="shared" si="24"/>
        <v>600</v>
      </c>
      <c r="T390" s="34"/>
      <c r="U390" s="34"/>
      <c r="V390" s="35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  <c r="AK390" s="34">
        <f t="shared" si="26"/>
        <v>0</v>
      </c>
      <c r="AL390" s="34">
        <f t="shared" si="27"/>
        <v>600</v>
      </c>
      <c r="AM390" s="159" t="s">
        <v>1785</v>
      </c>
    </row>
    <row r="391" spans="1:39" x14ac:dyDescent="0.25">
      <c r="A391" s="284" t="s">
        <v>1172</v>
      </c>
      <c r="B391" s="36" t="s">
        <v>1173</v>
      </c>
      <c r="C391" s="42" t="s">
        <v>2357</v>
      </c>
      <c r="D391" s="37" t="s">
        <v>579</v>
      </c>
      <c r="E391" s="32">
        <v>1</v>
      </c>
      <c r="F391" s="38"/>
      <c r="G391" s="21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>
        <f t="shared" si="24"/>
        <v>1</v>
      </c>
      <c r="T391" s="34"/>
      <c r="U391" s="34"/>
      <c r="V391" s="35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34">
        <f t="shared" si="26"/>
        <v>0</v>
      </c>
      <c r="AL391" s="34">
        <f t="shared" si="27"/>
        <v>1</v>
      </c>
      <c r="AM391" s="159" t="s">
        <v>1787</v>
      </c>
    </row>
    <row r="392" spans="1:39" x14ac:dyDescent="0.25">
      <c r="A392" s="284" t="s">
        <v>1174</v>
      </c>
      <c r="B392" s="36" t="s">
        <v>1175</v>
      </c>
      <c r="C392" s="160" t="s">
        <v>2358</v>
      </c>
      <c r="D392" s="37" t="s">
        <v>433</v>
      </c>
      <c r="E392" s="32">
        <v>5946.4</v>
      </c>
      <c r="F392" s="38"/>
      <c r="G392" s="21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>
        <f t="shared" si="24"/>
        <v>5946.4</v>
      </c>
      <c r="T392" s="34"/>
      <c r="U392" s="34"/>
      <c r="V392" s="35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34">
        <f t="shared" si="26"/>
        <v>0</v>
      </c>
      <c r="AL392" s="34">
        <f t="shared" si="27"/>
        <v>5946.4</v>
      </c>
      <c r="AM392" s="159" t="s">
        <v>1785</v>
      </c>
    </row>
    <row r="393" spans="1:39" x14ac:dyDescent="0.25">
      <c r="A393" s="284" t="s">
        <v>1176</v>
      </c>
      <c r="B393" s="36" t="s">
        <v>1177</v>
      </c>
      <c r="C393" s="39" t="s">
        <v>2359</v>
      </c>
      <c r="D393" s="37" t="s">
        <v>433</v>
      </c>
      <c r="E393" s="32">
        <v>450</v>
      </c>
      <c r="F393" s="38"/>
      <c r="G393" s="21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>
        <f t="shared" si="24"/>
        <v>450</v>
      </c>
      <c r="T393" s="34"/>
      <c r="U393" s="34"/>
      <c r="V393" s="35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>
        <f t="shared" si="26"/>
        <v>0</v>
      </c>
      <c r="AL393" s="34">
        <f t="shared" si="27"/>
        <v>450</v>
      </c>
      <c r="AM393" s="159" t="s">
        <v>1785</v>
      </c>
    </row>
    <row r="394" spans="1:39" x14ac:dyDescent="0.25">
      <c r="A394" s="284" t="s">
        <v>1178</v>
      </c>
      <c r="B394" s="36" t="s">
        <v>1179</v>
      </c>
      <c r="C394" s="160" t="s">
        <v>2360</v>
      </c>
      <c r="D394" s="37" t="s">
        <v>433</v>
      </c>
      <c r="E394" s="32">
        <v>90</v>
      </c>
      <c r="F394" s="38"/>
      <c r="G394" s="21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>
        <f t="shared" ref="S394:S419" si="28">SUM(E394:R394)</f>
        <v>90</v>
      </c>
      <c r="T394" s="34"/>
      <c r="U394" s="34"/>
      <c r="V394" s="35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34">
        <f t="shared" si="26"/>
        <v>0</v>
      </c>
      <c r="AL394" s="34">
        <f t="shared" si="27"/>
        <v>90</v>
      </c>
      <c r="AM394" s="159" t="s">
        <v>1785</v>
      </c>
    </row>
    <row r="395" spans="1:39" x14ac:dyDescent="0.25">
      <c r="A395" s="284" t="s">
        <v>1180</v>
      </c>
      <c r="B395" s="36" t="s">
        <v>1181</v>
      </c>
      <c r="C395" s="42" t="s">
        <v>2353</v>
      </c>
      <c r="D395" s="37" t="s">
        <v>579</v>
      </c>
      <c r="E395" s="32">
        <v>5</v>
      </c>
      <c r="F395" s="38"/>
      <c r="G395" s="21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>
        <f t="shared" si="28"/>
        <v>5</v>
      </c>
      <c r="T395" s="34"/>
      <c r="U395" s="34"/>
      <c r="V395" s="35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  <c r="AK395" s="34">
        <f t="shared" si="26"/>
        <v>0</v>
      </c>
      <c r="AL395" s="34">
        <f t="shared" si="27"/>
        <v>5</v>
      </c>
      <c r="AM395" s="159" t="s">
        <v>1787</v>
      </c>
    </row>
    <row r="396" spans="1:39" x14ac:dyDescent="0.25">
      <c r="A396" s="284" t="s">
        <v>1182</v>
      </c>
      <c r="B396" s="36" t="s">
        <v>1183</v>
      </c>
      <c r="C396" s="160" t="s">
        <v>2361</v>
      </c>
      <c r="D396" s="37" t="s">
        <v>433</v>
      </c>
      <c r="E396" s="32">
        <v>1200</v>
      </c>
      <c r="F396" s="38"/>
      <c r="G396" s="21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>
        <f t="shared" si="28"/>
        <v>1200</v>
      </c>
      <c r="T396" s="34"/>
      <c r="U396" s="34"/>
      <c r="V396" s="35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  <c r="AJ396" s="34"/>
      <c r="AK396" s="34">
        <f t="shared" si="26"/>
        <v>0</v>
      </c>
      <c r="AL396" s="34">
        <f t="shared" si="27"/>
        <v>1200</v>
      </c>
      <c r="AM396" s="159" t="s">
        <v>1785</v>
      </c>
    </row>
    <row r="397" spans="1:39" x14ac:dyDescent="0.25">
      <c r="A397" s="284" t="s">
        <v>1184</v>
      </c>
      <c r="B397" s="36" t="s">
        <v>1185</v>
      </c>
      <c r="C397" s="42" t="s">
        <v>2362</v>
      </c>
      <c r="D397" s="37" t="s">
        <v>433</v>
      </c>
      <c r="E397" s="32">
        <v>205</v>
      </c>
      <c r="F397" s="38"/>
      <c r="G397" s="21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>
        <f t="shared" si="28"/>
        <v>205</v>
      </c>
      <c r="T397" s="34"/>
      <c r="U397" s="34"/>
      <c r="V397" s="35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/>
      <c r="AJ397" s="34"/>
      <c r="AK397" s="34">
        <f t="shared" si="26"/>
        <v>0</v>
      </c>
      <c r="AL397" s="34">
        <f t="shared" si="27"/>
        <v>205</v>
      </c>
      <c r="AM397" s="159" t="s">
        <v>1785</v>
      </c>
    </row>
    <row r="398" spans="1:39" x14ac:dyDescent="0.25">
      <c r="A398" s="284" t="s">
        <v>1186</v>
      </c>
      <c r="B398" s="36" t="s">
        <v>1187</v>
      </c>
      <c r="C398" s="21" t="s">
        <v>2187</v>
      </c>
      <c r="D398" s="37" t="s">
        <v>579</v>
      </c>
      <c r="E398" s="32">
        <v>0</v>
      </c>
      <c r="F398" s="38"/>
      <c r="G398" s="21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>
        <f t="shared" si="28"/>
        <v>0</v>
      </c>
      <c r="T398" s="34"/>
      <c r="U398" s="34"/>
      <c r="V398" s="35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  <c r="AJ398" s="34"/>
      <c r="AK398" s="34">
        <f t="shared" si="26"/>
        <v>0</v>
      </c>
      <c r="AL398" s="141">
        <f t="shared" si="27"/>
        <v>0</v>
      </c>
      <c r="AM398" s="159" t="s">
        <v>1787</v>
      </c>
    </row>
    <row r="399" spans="1:39" x14ac:dyDescent="0.25">
      <c r="A399" s="284" t="s">
        <v>1188</v>
      </c>
      <c r="B399" s="36" t="s">
        <v>1189</v>
      </c>
      <c r="C399" s="21" t="s">
        <v>2363</v>
      </c>
      <c r="D399" s="37" t="s">
        <v>445</v>
      </c>
      <c r="E399" s="32">
        <v>2</v>
      </c>
      <c r="F399" s="38"/>
      <c r="G399" s="21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>
        <f t="shared" si="28"/>
        <v>2</v>
      </c>
      <c r="T399" s="34"/>
      <c r="U399" s="34"/>
      <c r="V399" s="35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>
        <f t="shared" si="26"/>
        <v>0</v>
      </c>
      <c r="AL399" s="34">
        <f t="shared" si="27"/>
        <v>2</v>
      </c>
      <c r="AM399" s="159" t="s">
        <v>1787</v>
      </c>
    </row>
    <row r="400" spans="1:39" x14ac:dyDescent="0.25">
      <c r="A400" s="284" t="s">
        <v>1190</v>
      </c>
      <c r="B400" s="36" t="s">
        <v>1191</v>
      </c>
      <c r="C400" s="21" t="s">
        <v>2364</v>
      </c>
      <c r="D400" s="37" t="s">
        <v>579</v>
      </c>
      <c r="E400" s="32">
        <v>25</v>
      </c>
      <c r="F400" s="38"/>
      <c r="G400" s="21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>
        <f t="shared" si="28"/>
        <v>25</v>
      </c>
      <c r="T400" s="34"/>
      <c r="U400" s="34"/>
      <c r="V400" s="35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  <c r="AK400" s="34">
        <f t="shared" si="26"/>
        <v>0</v>
      </c>
      <c r="AL400" s="139">
        <f t="shared" si="27"/>
        <v>25</v>
      </c>
      <c r="AM400" s="159" t="s">
        <v>1785</v>
      </c>
    </row>
    <row r="401" spans="1:39" x14ac:dyDescent="0.25">
      <c r="A401" s="292" t="s">
        <v>1192</v>
      </c>
      <c r="B401" s="36" t="s">
        <v>1193</v>
      </c>
      <c r="C401" s="42" t="s">
        <v>2365</v>
      </c>
      <c r="D401" s="37" t="s">
        <v>433</v>
      </c>
      <c r="E401" s="32">
        <v>1000</v>
      </c>
      <c r="F401" s="38"/>
      <c r="G401" s="21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>
        <f t="shared" si="28"/>
        <v>1000</v>
      </c>
      <c r="T401" s="34"/>
      <c r="U401" s="34"/>
      <c r="V401" s="35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  <c r="AK401" s="34">
        <f t="shared" si="26"/>
        <v>0</v>
      </c>
      <c r="AL401" s="34">
        <f t="shared" si="27"/>
        <v>1000</v>
      </c>
      <c r="AM401" s="159" t="s">
        <v>1785</v>
      </c>
    </row>
    <row r="402" spans="1:39" x14ac:dyDescent="0.25">
      <c r="A402" s="284" t="s">
        <v>1194</v>
      </c>
      <c r="B402" s="36" t="s">
        <v>1195</v>
      </c>
      <c r="C402" s="160" t="s">
        <v>2366</v>
      </c>
      <c r="D402" s="37" t="s">
        <v>579</v>
      </c>
      <c r="E402" s="32">
        <v>250</v>
      </c>
      <c r="F402" s="38"/>
      <c r="G402" s="21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>
        <f t="shared" si="28"/>
        <v>250</v>
      </c>
      <c r="T402" s="34"/>
      <c r="U402" s="34"/>
      <c r="V402" s="35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  <c r="AK402" s="34">
        <f t="shared" si="26"/>
        <v>0</v>
      </c>
      <c r="AL402" s="34">
        <f t="shared" si="27"/>
        <v>250</v>
      </c>
      <c r="AM402" s="159" t="s">
        <v>1785</v>
      </c>
    </row>
    <row r="403" spans="1:39" ht="15.75" x14ac:dyDescent="0.25">
      <c r="A403" s="284" t="s">
        <v>1196</v>
      </c>
      <c r="B403" s="36" t="s">
        <v>2367</v>
      </c>
      <c r="C403" s="21" t="s">
        <v>2368</v>
      </c>
      <c r="D403" s="37" t="s">
        <v>579</v>
      </c>
      <c r="E403" s="32">
        <v>0</v>
      </c>
      <c r="F403" s="38"/>
      <c r="G403" s="21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>
        <f t="shared" si="28"/>
        <v>0</v>
      </c>
      <c r="T403" s="34"/>
      <c r="U403" s="34"/>
      <c r="V403" s="35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  <c r="AK403" s="34">
        <f t="shared" si="26"/>
        <v>0</v>
      </c>
      <c r="AL403" s="141">
        <f t="shared" si="27"/>
        <v>0</v>
      </c>
      <c r="AM403" s="159" t="s">
        <v>1786</v>
      </c>
    </row>
    <row r="404" spans="1:39" x14ac:dyDescent="0.25">
      <c r="A404" s="284" t="s">
        <v>1197</v>
      </c>
      <c r="B404" s="36" t="s">
        <v>1198</v>
      </c>
      <c r="C404" s="160" t="s">
        <v>2369</v>
      </c>
      <c r="D404" s="37" t="s">
        <v>433</v>
      </c>
      <c r="E404" s="32">
        <v>1000</v>
      </c>
      <c r="F404" s="38"/>
      <c r="G404" s="21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>
        <f t="shared" si="28"/>
        <v>1000</v>
      </c>
      <c r="T404" s="34"/>
      <c r="U404" s="34"/>
      <c r="V404" s="35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>
        <f t="shared" si="26"/>
        <v>0</v>
      </c>
      <c r="AL404" s="34">
        <f t="shared" si="27"/>
        <v>1000</v>
      </c>
      <c r="AM404" s="159" t="s">
        <v>1785</v>
      </c>
    </row>
    <row r="405" spans="1:39" x14ac:dyDescent="0.25">
      <c r="A405" s="284" t="s">
        <v>1199</v>
      </c>
      <c r="B405" s="36" t="s">
        <v>1200</v>
      </c>
      <c r="C405" s="42" t="s">
        <v>2370</v>
      </c>
      <c r="D405" s="37" t="s">
        <v>466</v>
      </c>
      <c r="E405" s="32">
        <v>0</v>
      </c>
      <c r="F405" s="38"/>
      <c r="G405" s="21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>
        <f t="shared" si="28"/>
        <v>0</v>
      </c>
      <c r="T405" s="34"/>
      <c r="U405" s="34"/>
      <c r="V405" s="35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  <c r="AJ405" s="34"/>
      <c r="AK405" s="34">
        <f t="shared" si="26"/>
        <v>0</v>
      </c>
      <c r="AL405" s="141">
        <f t="shared" si="27"/>
        <v>0</v>
      </c>
      <c r="AM405" s="159" t="s">
        <v>1785</v>
      </c>
    </row>
    <row r="406" spans="1:39" x14ac:dyDescent="0.25">
      <c r="A406" s="284" t="s">
        <v>1201</v>
      </c>
      <c r="B406" s="36" t="s">
        <v>1977</v>
      </c>
      <c r="C406" s="160" t="s">
        <v>2371</v>
      </c>
      <c r="D406" s="37" t="s">
        <v>433</v>
      </c>
      <c r="E406" s="32">
        <v>142</v>
      </c>
      <c r="F406" s="38"/>
      <c r="G406" s="21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>
        <f t="shared" si="28"/>
        <v>142</v>
      </c>
      <c r="T406" s="34"/>
      <c r="U406" s="34"/>
      <c r="V406" s="35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  <c r="AJ406" s="34"/>
      <c r="AK406" s="34">
        <f t="shared" si="26"/>
        <v>0</v>
      </c>
      <c r="AL406" s="34">
        <f t="shared" si="27"/>
        <v>142</v>
      </c>
      <c r="AM406" s="159" t="s">
        <v>1785</v>
      </c>
    </row>
    <row r="407" spans="1:39" x14ac:dyDescent="0.25">
      <c r="A407" s="284" t="s">
        <v>1202</v>
      </c>
      <c r="B407" s="36" t="s">
        <v>1203</v>
      </c>
      <c r="C407" s="42" t="s">
        <v>2372</v>
      </c>
      <c r="D407" s="37" t="s">
        <v>433</v>
      </c>
      <c r="E407" s="32">
        <v>200</v>
      </c>
      <c r="F407" s="38"/>
      <c r="G407" s="21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>
        <f t="shared" si="28"/>
        <v>200</v>
      </c>
      <c r="T407" s="34"/>
      <c r="U407" s="34"/>
      <c r="V407" s="35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>
        <f t="shared" si="26"/>
        <v>0</v>
      </c>
      <c r="AL407" s="34">
        <f t="shared" si="27"/>
        <v>200</v>
      </c>
      <c r="AM407" s="159" t="s">
        <v>1785</v>
      </c>
    </row>
    <row r="408" spans="1:39" x14ac:dyDescent="0.25">
      <c r="A408" s="284" t="s">
        <v>1204</v>
      </c>
      <c r="B408" s="36" t="s">
        <v>1205</v>
      </c>
      <c r="C408" s="160" t="s">
        <v>2373</v>
      </c>
      <c r="D408" s="37" t="s">
        <v>433</v>
      </c>
      <c r="E408" s="32">
        <v>250</v>
      </c>
      <c r="F408" s="38"/>
      <c r="G408" s="21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>
        <f t="shared" si="28"/>
        <v>250</v>
      </c>
      <c r="T408" s="34"/>
      <c r="U408" s="34"/>
      <c r="V408" s="35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>
        <f t="shared" si="26"/>
        <v>0</v>
      </c>
      <c r="AL408" s="34">
        <f t="shared" si="27"/>
        <v>250</v>
      </c>
      <c r="AM408" s="208" t="s">
        <v>1785</v>
      </c>
    </row>
    <row r="409" spans="1:39" x14ac:dyDescent="0.25">
      <c r="A409" s="284" t="s">
        <v>1206</v>
      </c>
      <c r="B409" s="36" t="s">
        <v>1207</v>
      </c>
      <c r="C409" s="42" t="s">
        <v>2374</v>
      </c>
      <c r="D409" s="37" t="s">
        <v>433</v>
      </c>
      <c r="E409" s="32">
        <v>1000</v>
      </c>
      <c r="F409" s="38"/>
      <c r="G409" s="21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>
        <f t="shared" si="28"/>
        <v>1000</v>
      </c>
      <c r="T409" s="34"/>
      <c r="U409" s="34"/>
      <c r="V409" s="35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  <c r="AK409" s="34">
        <f t="shared" si="26"/>
        <v>0</v>
      </c>
      <c r="AL409" s="34">
        <f t="shared" si="27"/>
        <v>1000</v>
      </c>
      <c r="AM409" s="159" t="s">
        <v>1785</v>
      </c>
    </row>
    <row r="410" spans="1:39" x14ac:dyDescent="0.25">
      <c r="A410" s="284" t="s">
        <v>1208</v>
      </c>
      <c r="B410" s="36" t="s">
        <v>1209</v>
      </c>
      <c r="C410" s="160" t="s">
        <v>2375</v>
      </c>
      <c r="D410" s="37" t="s">
        <v>433</v>
      </c>
      <c r="E410" s="32">
        <v>10</v>
      </c>
      <c r="F410" s="38"/>
      <c r="G410" s="21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>
        <f t="shared" si="28"/>
        <v>10</v>
      </c>
      <c r="T410" s="34"/>
      <c r="U410" s="34"/>
      <c r="V410" s="35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  <c r="AJ410" s="34"/>
      <c r="AK410" s="34">
        <v>3</v>
      </c>
      <c r="AL410" s="139">
        <f t="shared" si="27"/>
        <v>7</v>
      </c>
      <c r="AM410" s="159" t="s">
        <v>1785</v>
      </c>
    </row>
    <row r="411" spans="1:39" x14ac:dyDescent="0.25">
      <c r="A411" s="284" t="s">
        <v>1210</v>
      </c>
      <c r="B411" s="36" t="s">
        <v>1211</v>
      </c>
      <c r="C411" s="42" t="s">
        <v>2376</v>
      </c>
      <c r="D411" s="37"/>
      <c r="E411" s="32">
        <v>100</v>
      </c>
      <c r="F411" s="38"/>
      <c r="G411" s="21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>
        <f t="shared" si="28"/>
        <v>100</v>
      </c>
      <c r="T411" s="34"/>
      <c r="U411" s="34"/>
      <c r="V411" s="35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34"/>
      <c r="AJ411" s="34"/>
      <c r="AK411" s="34">
        <f t="shared" si="26"/>
        <v>0</v>
      </c>
      <c r="AL411" s="148">
        <f t="shared" si="27"/>
        <v>100</v>
      </c>
      <c r="AM411" s="159" t="s">
        <v>1785</v>
      </c>
    </row>
    <row r="412" spans="1:39" x14ac:dyDescent="0.25">
      <c r="A412" s="284" t="s">
        <v>1212</v>
      </c>
      <c r="B412" s="36" t="s">
        <v>1213</v>
      </c>
      <c r="C412" s="160" t="s">
        <v>2377</v>
      </c>
      <c r="D412" s="37" t="s">
        <v>579</v>
      </c>
      <c r="E412" s="32">
        <v>485</v>
      </c>
      <c r="F412" s="38"/>
      <c r="G412" s="21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>
        <f t="shared" si="28"/>
        <v>485</v>
      </c>
      <c r="T412" s="34"/>
      <c r="U412" s="34"/>
      <c r="V412" s="35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  <c r="AJ412" s="34"/>
      <c r="AK412" s="34">
        <f t="shared" si="26"/>
        <v>0</v>
      </c>
      <c r="AL412" s="34">
        <f t="shared" si="27"/>
        <v>485</v>
      </c>
      <c r="AM412" s="159" t="s">
        <v>1785</v>
      </c>
    </row>
    <row r="413" spans="1:39" x14ac:dyDescent="0.25">
      <c r="A413" s="284" t="s">
        <v>1214</v>
      </c>
      <c r="B413" s="68" t="s">
        <v>1215</v>
      </c>
      <c r="C413" s="42" t="s">
        <v>2346</v>
      </c>
      <c r="D413" s="37"/>
      <c r="E413" s="32">
        <v>37</v>
      </c>
      <c r="F413" s="38"/>
      <c r="G413" s="21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>
        <f t="shared" si="28"/>
        <v>37</v>
      </c>
      <c r="T413" s="34"/>
      <c r="U413" s="34"/>
      <c r="V413" s="35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34"/>
      <c r="AK413" s="34">
        <f t="shared" si="26"/>
        <v>0</v>
      </c>
      <c r="AL413" s="139">
        <f t="shared" si="27"/>
        <v>37</v>
      </c>
      <c r="AM413" s="159" t="s">
        <v>1785</v>
      </c>
    </row>
    <row r="414" spans="1:39" x14ac:dyDescent="0.25">
      <c r="A414" s="284" t="s">
        <v>1216</v>
      </c>
      <c r="B414" s="69" t="s">
        <v>1217</v>
      </c>
      <c r="C414" s="160" t="s">
        <v>2378</v>
      </c>
      <c r="D414" s="37" t="s">
        <v>433</v>
      </c>
      <c r="E414" s="32">
        <v>100</v>
      </c>
      <c r="F414" s="38"/>
      <c r="G414" s="21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>
        <f t="shared" si="28"/>
        <v>100</v>
      </c>
      <c r="T414" s="34"/>
      <c r="U414" s="34"/>
      <c r="V414" s="35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34"/>
      <c r="AJ414" s="34"/>
      <c r="AK414" s="34">
        <v>100</v>
      </c>
      <c r="AL414" s="141">
        <f t="shared" si="27"/>
        <v>0</v>
      </c>
      <c r="AM414" s="159" t="s">
        <v>1785</v>
      </c>
    </row>
    <row r="415" spans="1:39" x14ac:dyDescent="0.25">
      <c r="A415" s="284" t="s">
        <v>1218</v>
      </c>
      <c r="B415" s="36" t="s">
        <v>1219</v>
      </c>
      <c r="C415" s="39"/>
      <c r="D415" s="37"/>
      <c r="E415" s="32">
        <v>1000</v>
      </c>
      <c r="F415" s="38"/>
      <c r="G415" s="21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>
        <f t="shared" si="28"/>
        <v>1000</v>
      </c>
      <c r="T415" s="34"/>
      <c r="U415" s="34"/>
      <c r="V415" s="35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H415" s="34"/>
      <c r="AI415" s="34"/>
      <c r="AJ415" s="34"/>
      <c r="AK415" s="34">
        <f t="shared" si="26"/>
        <v>0</v>
      </c>
      <c r="AL415" s="34">
        <f t="shared" si="27"/>
        <v>1000</v>
      </c>
      <c r="AM415" s="159" t="s">
        <v>1794</v>
      </c>
    </row>
    <row r="416" spans="1:39" x14ac:dyDescent="0.25">
      <c r="A416" s="284" t="s">
        <v>1220</v>
      </c>
      <c r="B416" s="70" t="s">
        <v>1221</v>
      </c>
      <c r="C416" s="39"/>
      <c r="D416" s="37" t="s">
        <v>433</v>
      </c>
      <c r="E416" s="32">
        <v>250</v>
      </c>
      <c r="F416" s="38"/>
      <c r="G416" s="21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>
        <f t="shared" si="28"/>
        <v>250</v>
      </c>
      <c r="T416" s="34"/>
      <c r="U416" s="34"/>
      <c r="V416" s="35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  <c r="AI416" s="34"/>
      <c r="AJ416" s="34"/>
      <c r="AK416" s="34">
        <f t="shared" si="26"/>
        <v>0</v>
      </c>
      <c r="AL416" s="34">
        <f t="shared" si="27"/>
        <v>250</v>
      </c>
      <c r="AM416" s="159" t="s">
        <v>1785</v>
      </c>
    </row>
    <row r="417" spans="1:39" x14ac:dyDescent="0.25">
      <c r="A417" s="284" t="s">
        <v>1222</v>
      </c>
      <c r="B417" s="36" t="s">
        <v>2379</v>
      </c>
      <c r="C417" s="39"/>
      <c r="D417" s="37"/>
      <c r="E417" s="32">
        <v>2</v>
      </c>
      <c r="F417" s="38"/>
      <c r="G417" s="21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>
        <f t="shared" si="28"/>
        <v>2</v>
      </c>
      <c r="T417" s="34"/>
      <c r="U417" s="34"/>
      <c r="V417" s="35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  <c r="AJ417" s="34"/>
      <c r="AK417" s="34">
        <f t="shared" si="26"/>
        <v>0</v>
      </c>
      <c r="AL417" s="34">
        <f t="shared" si="27"/>
        <v>2</v>
      </c>
      <c r="AM417" s="159" t="s">
        <v>1787</v>
      </c>
    </row>
    <row r="418" spans="1:39" x14ac:dyDescent="0.25">
      <c r="A418" s="286" t="s">
        <v>1223</v>
      </c>
      <c r="B418" s="70" t="s">
        <v>1224</v>
      </c>
      <c r="C418" s="71"/>
      <c r="D418" s="99"/>
      <c r="E418" s="32">
        <v>1</v>
      </c>
      <c r="F418" s="58"/>
      <c r="G418" s="59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>
        <f t="shared" si="28"/>
        <v>1</v>
      </c>
      <c r="T418" s="60"/>
      <c r="U418" s="60"/>
      <c r="V418" s="61"/>
      <c r="W418" s="60"/>
      <c r="X418" s="60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  <c r="AK418" s="34">
        <f t="shared" si="26"/>
        <v>0</v>
      </c>
      <c r="AL418" s="139">
        <f t="shared" si="27"/>
        <v>1</v>
      </c>
      <c r="AM418" s="159" t="s">
        <v>1786</v>
      </c>
    </row>
    <row r="419" spans="1:39" x14ac:dyDescent="0.25">
      <c r="A419" s="284" t="s">
        <v>1225</v>
      </c>
      <c r="B419" s="36" t="s">
        <v>2380</v>
      </c>
      <c r="C419" s="39"/>
      <c r="D419" s="37"/>
      <c r="E419" s="32">
        <v>2</v>
      </c>
      <c r="F419" s="38"/>
      <c r="G419" s="21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60">
        <f t="shared" si="28"/>
        <v>2</v>
      </c>
      <c r="T419" s="34"/>
      <c r="U419" s="34"/>
      <c r="V419" s="35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>
        <f t="shared" si="26"/>
        <v>0</v>
      </c>
      <c r="AL419" s="34">
        <f t="shared" si="27"/>
        <v>2</v>
      </c>
      <c r="AM419" s="159" t="s">
        <v>1786</v>
      </c>
    </row>
    <row r="420" spans="1:39" x14ac:dyDescent="0.25">
      <c r="A420" s="284" t="s">
        <v>1226</v>
      </c>
      <c r="B420" s="36" t="s">
        <v>1227</v>
      </c>
      <c r="C420" s="39"/>
      <c r="D420" s="37" t="s">
        <v>433</v>
      </c>
      <c r="E420" s="32">
        <v>500</v>
      </c>
      <c r="F420" s="38"/>
      <c r="G420" s="21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>
        <f>SUM(E420:R420)</f>
        <v>500</v>
      </c>
      <c r="T420" s="34"/>
      <c r="U420" s="34"/>
      <c r="V420" s="35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/>
      <c r="AJ420" s="34"/>
      <c r="AK420" s="34">
        <f t="shared" si="26"/>
        <v>0</v>
      </c>
      <c r="AL420" s="34">
        <f t="shared" si="27"/>
        <v>500</v>
      </c>
      <c r="AM420" s="159" t="s">
        <v>1785</v>
      </c>
    </row>
    <row r="421" spans="1:39" x14ac:dyDescent="0.25">
      <c r="A421" s="291" t="s">
        <v>1811</v>
      </c>
      <c r="B421" s="36" t="s">
        <v>1812</v>
      </c>
      <c r="C421" s="72"/>
      <c r="D421" s="100" t="s">
        <v>433</v>
      </c>
      <c r="E421" s="32">
        <v>500</v>
      </c>
      <c r="F421" s="63"/>
      <c r="G421" s="64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34">
        <f t="shared" ref="S421:S483" si="29">SUM(E421:R421)</f>
        <v>500</v>
      </c>
      <c r="T421" s="65"/>
      <c r="U421" s="65"/>
      <c r="V421" s="66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34">
        <f t="shared" ref="AK421:AK483" si="30">SUM(T421:AJ421)</f>
        <v>0</v>
      </c>
      <c r="AL421" s="34">
        <f t="shared" si="27"/>
        <v>500</v>
      </c>
      <c r="AM421" s="159" t="s">
        <v>1785</v>
      </c>
    </row>
    <row r="422" spans="1:39" x14ac:dyDescent="0.25">
      <c r="A422" s="291" t="s">
        <v>1982</v>
      </c>
      <c r="B422" s="36" t="s">
        <v>1983</v>
      </c>
      <c r="C422" s="72"/>
      <c r="D422" s="37" t="s">
        <v>445</v>
      </c>
      <c r="E422" s="32">
        <v>1</v>
      </c>
      <c r="F422" s="63"/>
      <c r="G422" s="64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34">
        <f t="shared" si="29"/>
        <v>1</v>
      </c>
      <c r="T422" s="65"/>
      <c r="U422" s="65"/>
      <c r="V422" s="66"/>
      <c r="W422" s="65"/>
      <c r="X422" s="65"/>
      <c r="Y422" s="65"/>
      <c r="Z422" s="65"/>
      <c r="AA422" s="65"/>
      <c r="AB422" s="65"/>
      <c r="AC422" s="65"/>
      <c r="AD422" s="65"/>
      <c r="AE422" s="65"/>
      <c r="AF422" s="65"/>
      <c r="AG422" s="65"/>
      <c r="AH422" s="65"/>
      <c r="AI422" s="65"/>
      <c r="AJ422" s="65"/>
      <c r="AK422" s="34">
        <f t="shared" si="30"/>
        <v>0</v>
      </c>
      <c r="AL422" s="34">
        <f t="shared" si="27"/>
        <v>1</v>
      </c>
      <c r="AM422" s="159" t="s">
        <v>1787</v>
      </c>
    </row>
    <row r="423" spans="1:39" x14ac:dyDescent="0.25">
      <c r="A423" s="291" t="s">
        <v>1984</v>
      </c>
      <c r="B423" s="36" t="s">
        <v>1985</v>
      </c>
      <c r="C423" s="72"/>
      <c r="D423" s="37" t="s">
        <v>466</v>
      </c>
      <c r="E423" s="32">
        <v>250</v>
      </c>
      <c r="F423" s="63"/>
      <c r="G423" s="64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34">
        <f t="shared" si="29"/>
        <v>250</v>
      </c>
      <c r="T423" s="65"/>
      <c r="U423" s="65"/>
      <c r="V423" s="66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34">
        <f t="shared" si="30"/>
        <v>0</v>
      </c>
      <c r="AL423" s="34">
        <f t="shared" si="27"/>
        <v>250</v>
      </c>
      <c r="AM423" s="159" t="s">
        <v>1785</v>
      </c>
    </row>
    <row r="424" spans="1:39" x14ac:dyDescent="0.25">
      <c r="A424" s="291" t="s">
        <v>1992</v>
      </c>
      <c r="B424" s="36" t="s">
        <v>1993</v>
      </c>
      <c r="C424" s="72"/>
      <c r="D424" s="37" t="s">
        <v>445</v>
      </c>
      <c r="E424" s="32">
        <v>1</v>
      </c>
      <c r="F424" s="63"/>
      <c r="G424" s="64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34">
        <f t="shared" si="29"/>
        <v>1</v>
      </c>
      <c r="T424" s="65"/>
      <c r="U424" s="65"/>
      <c r="V424" s="66"/>
      <c r="W424" s="65"/>
      <c r="X424" s="65"/>
      <c r="Y424" s="65"/>
      <c r="Z424" s="65"/>
      <c r="AA424" s="65"/>
      <c r="AB424" s="65"/>
      <c r="AC424" s="65"/>
      <c r="AD424" s="65"/>
      <c r="AE424" s="65"/>
      <c r="AF424" s="65"/>
      <c r="AG424" s="65"/>
      <c r="AH424" s="65"/>
      <c r="AI424" s="65"/>
      <c r="AJ424" s="65"/>
      <c r="AK424" s="34">
        <f t="shared" si="30"/>
        <v>0</v>
      </c>
      <c r="AL424" s="34">
        <f t="shared" si="27"/>
        <v>1</v>
      </c>
      <c r="AM424" s="159" t="s">
        <v>1787</v>
      </c>
    </row>
    <row r="425" spans="1:39" ht="15.75" thickBot="1" x14ac:dyDescent="0.3">
      <c r="A425" s="293" t="s">
        <v>2454</v>
      </c>
      <c r="B425" s="192" t="s">
        <v>2455</v>
      </c>
      <c r="C425" s="209"/>
      <c r="D425" s="201"/>
      <c r="E425" s="164"/>
      <c r="F425" s="202"/>
      <c r="G425" s="203"/>
      <c r="H425" s="204"/>
      <c r="I425" s="204"/>
      <c r="J425" s="204"/>
      <c r="K425" s="204"/>
      <c r="L425" s="204"/>
      <c r="M425" s="204"/>
      <c r="N425" s="204"/>
      <c r="O425" s="204"/>
      <c r="P425" s="204"/>
      <c r="Q425" s="204"/>
      <c r="R425" s="204"/>
      <c r="S425" s="204"/>
      <c r="T425" s="204"/>
      <c r="U425" s="204"/>
      <c r="V425" s="205"/>
      <c r="W425" s="204"/>
      <c r="X425" s="204"/>
      <c r="Y425" s="204"/>
      <c r="Z425" s="204"/>
      <c r="AA425" s="204"/>
      <c r="AB425" s="204"/>
      <c r="AC425" s="204"/>
      <c r="AD425" s="204"/>
      <c r="AE425" s="204"/>
      <c r="AF425" s="204"/>
      <c r="AG425" s="204"/>
      <c r="AH425" s="204"/>
      <c r="AI425" s="204"/>
      <c r="AJ425" s="204"/>
      <c r="AK425" s="204"/>
      <c r="AL425" s="204">
        <v>1</v>
      </c>
      <c r="AM425" s="169" t="s">
        <v>1787</v>
      </c>
    </row>
    <row r="426" spans="1:39" ht="15.75" thickBot="1" x14ac:dyDescent="0.3">
      <c r="A426" s="381" t="s">
        <v>1228</v>
      </c>
      <c r="B426" s="379"/>
      <c r="C426" s="379"/>
      <c r="D426" s="379"/>
      <c r="E426" s="379"/>
      <c r="F426" s="379"/>
      <c r="G426" s="379"/>
      <c r="H426" s="379"/>
      <c r="I426" s="379"/>
      <c r="J426" s="379"/>
      <c r="K426" s="379"/>
      <c r="L426" s="379"/>
      <c r="M426" s="379"/>
      <c r="N426" s="379"/>
      <c r="O426" s="379"/>
      <c r="P426" s="379"/>
      <c r="Q426" s="379"/>
      <c r="R426" s="379"/>
      <c r="S426" s="379"/>
      <c r="T426" s="379"/>
      <c r="U426" s="379"/>
      <c r="V426" s="379"/>
      <c r="W426" s="379"/>
      <c r="X426" s="379"/>
      <c r="Y426" s="379"/>
      <c r="Z426" s="379"/>
      <c r="AA426" s="379"/>
      <c r="AB426" s="379"/>
      <c r="AC426" s="379"/>
      <c r="AD426" s="379"/>
      <c r="AE426" s="379"/>
      <c r="AF426" s="379"/>
      <c r="AG426" s="379"/>
      <c r="AH426" s="379"/>
      <c r="AI426" s="379"/>
      <c r="AJ426" s="379"/>
      <c r="AK426" s="379"/>
      <c r="AL426" s="379"/>
      <c r="AM426" s="380"/>
    </row>
    <row r="427" spans="1:39" x14ac:dyDescent="0.25">
      <c r="A427" s="283" t="s">
        <v>1229</v>
      </c>
      <c r="B427" s="150" t="s">
        <v>1230</v>
      </c>
      <c r="C427" s="155"/>
      <c r="D427" s="152" t="s">
        <v>445</v>
      </c>
      <c r="E427" s="153">
        <v>4.9000000000000004</v>
      </c>
      <c r="F427" s="154"/>
      <c r="G427" s="155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>
        <f t="shared" si="29"/>
        <v>4.9000000000000004</v>
      </c>
      <c r="T427" s="156"/>
      <c r="U427" s="156"/>
      <c r="V427" s="157"/>
      <c r="W427" s="156"/>
      <c r="X427" s="156"/>
      <c r="Y427" s="156"/>
      <c r="Z427" s="156"/>
      <c r="AA427" s="156"/>
      <c r="AB427" s="156"/>
      <c r="AC427" s="156"/>
      <c r="AD427" s="156"/>
      <c r="AE427" s="156"/>
      <c r="AF427" s="156"/>
      <c r="AG427" s="156"/>
      <c r="AH427" s="156"/>
      <c r="AI427" s="156"/>
      <c r="AJ427" s="156"/>
      <c r="AK427" s="156">
        <f t="shared" si="30"/>
        <v>0</v>
      </c>
      <c r="AL427" s="156">
        <f t="shared" si="27"/>
        <v>4.9000000000000004</v>
      </c>
      <c r="AM427" s="158" t="s">
        <v>1787</v>
      </c>
    </row>
    <row r="428" spans="1:39" x14ac:dyDescent="0.25">
      <c r="A428" s="284" t="s">
        <v>1231</v>
      </c>
      <c r="B428" s="36" t="s">
        <v>1232</v>
      </c>
      <c r="C428" s="21"/>
      <c r="D428" s="37" t="s">
        <v>445</v>
      </c>
      <c r="E428" s="32">
        <v>2.8</v>
      </c>
      <c r="F428" s="38"/>
      <c r="G428" s="21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>
        <f t="shared" si="29"/>
        <v>2.8</v>
      </c>
      <c r="T428" s="34"/>
      <c r="U428" s="34"/>
      <c r="V428" s="35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  <c r="AI428" s="34"/>
      <c r="AJ428" s="34"/>
      <c r="AK428" s="34">
        <f t="shared" si="30"/>
        <v>0</v>
      </c>
      <c r="AL428" s="34">
        <v>7.8</v>
      </c>
      <c r="AM428" s="159" t="s">
        <v>1787</v>
      </c>
    </row>
    <row r="429" spans="1:39" x14ac:dyDescent="0.25">
      <c r="A429" s="284" t="s">
        <v>1233</v>
      </c>
      <c r="B429" s="36" t="s">
        <v>1234</v>
      </c>
      <c r="C429" s="21"/>
      <c r="D429" s="37" t="s">
        <v>445</v>
      </c>
      <c r="E429" s="32">
        <v>0</v>
      </c>
      <c r="F429" s="38"/>
      <c r="G429" s="21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>
        <f t="shared" si="29"/>
        <v>0</v>
      </c>
      <c r="T429" s="34"/>
      <c r="U429" s="34"/>
      <c r="V429" s="35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H429" s="34"/>
      <c r="AI429" s="34"/>
      <c r="AJ429" s="34"/>
      <c r="AK429" s="34">
        <f t="shared" si="30"/>
        <v>0</v>
      </c>
      <c r="AL429" s="141">
        <f t="shared" si="27"/>
        <v>0</v>
      </c>
      <c r="AM429" s="159" t="s">
        <v>1787</v>
      </c>
    </row>
    <row r="430" spans="1:39" x14ac:dyDescent="0.25">
      <c r="A430" s="284" t="s">
        <v>1235</v>
      </c>
      <c r="B430" s="36" t="s">
        <v>1236</v>
      </c>
      <c r="C430" s="21" t="s">
        <v>2381</v>
      </c>
      <c r="D430" s="37" t="s">
        <v>445</v>
      </c>
      <c r="E430" s="32">
        <v>2</v>
      </c>
      <c r="F430" s="47"/>
      <c r="G430" s="2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>
        <f>15*25</f>
        <v>375</v>
      </c>
      <c r="S430" s="34">
        <f t="shared" si="29"/>
        <v>377</v>
      </c>
      <c r="T430" s="34">
        <f>25</f>
        <v>25</v>
      </c>
      <c r="U430" s="34">
        <f>25</f>
        <v>25</v>
      </c>
      <c r="V430" s="35">
        <f>25</f>
        <v>25</v>
      </c>
      <c r="W430" s="34">
        <f>10</f>
        <v>10</v>
      </c>
      <c r="X430" s="34">
        <f>25</f>
        <v>25</v>
      </c>
      <c r="Y430" s="34">
        <f>25</f>
        <v>25</v>
      </c>
      <c r="Z430" s="34"/>
      <c r="AA430" s="34"/>
      <c r="AB430" s="34">
        <f>25</f>
        <v>25</v>
      </c>
      <c r="AC430" s="34"/>
      <c r="AD430" s="34"/>
      <c r="AE430" s="34"/>
      <c r="AF430" s="34">
        <f>25</f>
        <v>25</v>
      </c>
      <c r="AG430" s="34"/>
      <c r="AH430" s="34"/>
      <c r="AI430" s="34"/>
      <c r="AJ430" s="34"/>
      <c r="AK430" s="34">
        <v>270</v>
      </c>
      <c r="AL430" s="34">
        <f t="shared" si="27"/>
        <v>107</v>
      </c>
      <c r="AM430" s="159" t="s">
        <v>1787</v>
      </c>
    </row>
    <row r="431" spans="1:39" x14ac:dyDescent="0.25">
      <c r="A431" s="284" t="s">
        <v>1237</v>
      </c>
      <c r="B431" s="36" t="s">
        <v>1238</v>
      </c>
      <c r="C431" s="21"/>
      <c r="D431" s="37" t="s">
        <v>445</v>
      </c>
      <c r="E431" s="32">
        <v>10.69</v>
      </c>
      <c r="F431" s="38"/>
      <c r="G431" s="21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>
        <f t="shared" si="29"/>
        <v>10.69</v>
      </c>
      <c r="T431" s="34"/>
      <c r="U431" s="34"/>
      <c r="V431" s="35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H431" s="34"/>
      <c r="AI431" s="34"/>
      <c r="AJ431" s="34"/>
      <c r="AK431" s="34">
        <f t="shared" si="30"/>
        <v>0</v>
      </c>
      <c r="AL431" s="34">
        <f t="shared" si="27"/>
        <v>10.69</v>
      </c>
      <c r="AM431" s="159" t="s">
        <v>1787</v>
      </c>
    </row>
    <row r="432" spans="1:39" x14ac:dyDescent="0.25">
      <c r="A432" s="284" t="s">
        <v>1239</v>
      </c>
      <c r="B432" s="36" t="s">
        <v>1240</v>
      </c>
      <c r="C432" s="39"/>
      <c r="D432" s="37" t="s">
        <v>433</v>
      </c>
      <c r="E432" s="32">
        <v>500</v>
      </c>
      <c r="F432" s="38"/>
      <c r="G432" s="21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>
        <f t="shared" si="29"/>
        <v>500</v>
      </c>
      <c r="T432" s="34"/>
      <c r="U432" s="34"/>
      <c r="V432" s="35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4"/>
      <c r="AI432" s="34"/>
      <c r="AJ432" s="34"/>
      <c r="AK432" s="34">
        <f t="shared" si="30"/>
        <v>0</v>
      </c>
      <c r="AL432" s="34">
        <f t="shared" si="27"/>
        <v>500</v>
      </c>
      <c r="AM432" s="159" t="s">
        <v>1785</v>
      </c>
    </row>
    <row r="433" spans="1:39" x14ac:dyDescent="0.25">
      <c r="A433" s="284" t="s">
        <v>1241</v>
      </c>
      <c r="B433" s="36" t="s">
        <v>1242</v>
      </c>
      <c r="C433" s="21"/>
      <c r="D433" s="37" t="s">
        <v>445</v>
      </c>
      <c r="E433" s="32">
        <v>6.294999999999999</v>
      </c>
      <c r="F433" s="38"/>
      <c r="G433" s="21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>
        <f t="shared" si="29"/>
        <v>6.294999999999999</v>
      </c>
      <c r="T433" s="34"/>
      <c r="U433" s="34">
        <f>1.1</f>
        <v>1.1000000000000001</v>
      </c>
      <c r="V433" s="35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H433" s="34"/>
      <c r="AI433" s="34"/>
      <c r="AJ433" s="34"/>
      <c r="AK433" s="34">
        <v>2.6</v>
      </c>
      <c r="AL433" s="34">
        <f t="shared" si="27"/>
        <v>3.694999999999999</v>
      </c>
      <c r="AM433" s="159" t="s">
        <v>1787</v>
      </c>
    </row>
    <row r="434" spans="1:39" x14ac:dyDescent="0.25">
      <c r="A434" s="284" t="s">
        <v>1243</v>
      </c>
      <c r="B434" s="36" t="s">
        <v>1244</v>
      </c>
      <c r="C434" s="21"/>
      <c r="D434" s="37" t="s">
        <v>445</v>
      </c>
      <c r="E434" s="32">
        <v>1.2000000000000002</v>
      </c>
      <c r="F434" s="38"/>
      <c r="G434" s="21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>
        <f t="shared" si="29"/>
        <v>1.2000000000000002</v>
      </c>
      <c r="T434" s="34"/>
      <c r="U434" s="34"/>
      <c r="V434" s="35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4"/>
      <c r="AI434" s="34"/>
      <c r="AJ434" s="34"/>
      <c r="AK434" s="34">
        <f t="shared" si="30"/>
        <v>0</v>
      </c>
      <c r="AL434" s="34">
        <f t="shared" ref="AL434:AL497" si="31">S434-AK434</f>
        <v>1.2000000000000002</v>
      </c>
      <c r="AM434" s="159" t="s">
        <v>1787</v>
      </c>
    </row>
    <row r="435" spans="1:39" x14ac:dyDescent="0.25">
      <c r="A435" s="284" t="s">
        <v>1245</v>
      </c>
      <c r="B435" s="36" t="s">
        <v>1246</v>
      </c>
      <c r="C435" s="21"/>
      <c r="D435" s="37" t="s">
        <v>445</v>
      </c>
      <c r="E435" s="32">
        <v>7.4</v>
      </c>
      <c r="F435" s="38"/>
      <c r="G435" s="21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>
        <f t="shared" si="29"/>
        <v>7.4</v>
      </c>
      <c r="T435" s="34"/>
      <c r="U435" s="34"/>
      <c r="V435" s="35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H435" s="34"/>
      <c r="AI435" s="34"/>
      <c r="AJ435" s="34"/>
      <c r="AK435" s="34">
        <f t="shared" si="30"/>
        <v>0</v>
      </c>
      <c r="AL435" s="34">
        <f t="shared" si="31"/>
        <v>7.4</v>
      </c>
      <c r="AM435" s="159" t="s">
        <v>1787</v>
      </c>
    </row>
    <row r="436" spans="1:39" x14ac:dyDescent="0.25">
      <c r="A436" s="284" t="s">
        <v>1247</v>
      </c>
      <c r="B436" s="36" t="s">
        <v>1248</v>
      </c>
      <c r="C436" s="21"/>
      <c r="D436" s="37" t="s">
        <v>445</v>
      </c>
      <c r="E436" s="32">
        <v>1</v>
      </c>
      <c r="F436" s="38"/>
      <c r="G436" s="21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>
        <f t="shared" si="29"/>
        <v>1</v>
      </c>
      <c r="T436" s="34"/>
      <c r="U436" s="34"/>
      <c r="V436" s="35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H436" s="34"/>
      <c r="AI436" s="34"/>
      <c r="AJ436" s="34"/>
      <c r="AK436" s="34">
        <f t="shared" si="30"/>
        <v>0</v>
      </c>
      <c r="AL436" s="34">
        <f t="shared" si="31"/>
        <v>1</v>
      </c>
      <c r="AM436" s="159" t="s">
        <v>1787</v>
      </c>
    </row>
    <row r="437" spans="1:39" x14ac:dyDescent="0.25">
      <c r="A437" s="284" t="s">
        <v>1249</v>
      </c>
      <c r="B437" s="36" t="s">
        <v>1250</v>
      </c>
      <c r="C437" s="21"/>
      <c r="D437" s="37" t="s">
        <v>445</v>
      </c>
      <c r="E437" s="32">
        <v>0</v>
      </c>
      <c r="F437" s="38"/>
      <c r="G437" s="21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>
        <f t="shared" si="29"/>
        <v>0</v>
      </c>
      <c r="T437" s="34"/>
      <c r="U437" s="34"/>
      <c r="V437" s="35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34"/>
      <c r="AK437" s="34">
        <f t="shared" si="30"/>
        <v>0</v>
      </c>
      <c r="AL437" s="141">
        <f t="shared" si="31"/>
        <v>0</v>
      </c>
      <c r="AM437" s="159" t="s">
        <v>1787</v>
      </c>
    </row>
    <row r="438" spans="1:39" x14ac:dyDescent="0.25">
      <c r="A438" s="284" t="s">
        <v>1251</v>
      </c>
      <c r="B438" s="36" t="s">
        <v>1252</v>
      </c>
      <c r="C438" s="21" t="s">
        <v>2382</v>
      </c>
      <c r="D438" s="37" t="s">
        <v>445</v>
      </c>
      <c r="E438" s="32">
        <v>1.4</v>
      </c>
      <c r="F438" s="38"/>
      <c r="G438" s="21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>
        <f>(2.5*5)</f>
        <v>12.5</v>
      </c>
      <c r="S438" s="34">
        <f t="shared" si="29"/>
        <v>13.9</v>
      </c>
      <c r="T438" s="34">
        <f>1</f>
        <v>1</v>
      </c>
      <c r="U438" s="34"/>
      <c r="V438" s="35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  <c r="AJ438" s="34"/>
      <c r="AK438" s="34">
        <v>1.25</v>
      </c>
      <c r="AL438" s="34">
        <f t="shared" si="31"/>
        <v>12.65</v>
      </c>
      <c r="AM438" s="159" t="s">
        <v>1787</v>
      </c>
    </row>
    <row r="439" spans="1:39" x14ac:dyDescent="0.25">
      <c r="A439" s="284" t="s">
        <v>1253</v>
      </c>
      <c r="B439" s="36" t="s">
        <v>1254</v>
      </c>
      <c r="C439" s="21"/>
      <c r="D439" s="37" t="s">
        <v>445</v>
      </c>
      <c r="E439" s="32">
        <v>1490</v>
      </c>
      <c r="F439" s="38"/>
      <c r="G439" s="21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>
        <f t="shared" si="29"/>
        <v>1490</v>
      </c>
      <c r="T439" s="34"/>
      <c r="U439" s="34"/>
      <c r="V439" s="35"/>
      <c r="W439" s="34"/>
      <c r="X439" s="34"/>
      <c r="Y439" s="34">
        <f>16.6+16.6</f>
        <v>33.200000000000003</v>
      </c>
      <c r="Z439" s="34"/>
      <c r="AA439" s="34"/>
      <c r="AB439" s="34"/>
      <c r="AC439" s="34"/>
      <c r="AD439" s="34"/>
      <c r="AE439" s="34"/>
      <c r="AF439" s="34"/>
      <c r="AG439" s="34"/>
      <c r="AH439" s="34"/>
      <c r="AI439" s="34"/>
      <c r="AJ439" s="34"/>
      <c r="AK439" s="34">
        <f t="shared" si="30"/>
        <v>33.200000000000003</v>
      </c>
      <c r="AL439" s="34">
        <f t="shared" si="31"/>
        <v>1456.8</v>
      </c>
      <c r="AM439" s="159" t="s">
        <v>1785</v>
      </c>
    </row>
    <row r="440" spans="1:39" x14ac:dyDescent="0.25">
      <c r="A440" s="284" t="s">
        <v>1255</v>
      </c>
      <c r="B440" s="36" t="s">
        <v>1087</v>
      </c>
      <c r="C440" s="21"/>
      <c r="D440" s="37" t="s">
        <v>445</v>
      </c>
      <c r="E440" s="32">
        <v>0.25</v>
      </c>
      <c r="F440" s="38"/>
      <c r="G440" s="21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>
        <f t="shared" si="29"/>
        <v>0.25</v>
      </c>
      <c r="T440" s="34"/>
      <c r="U440" s="34"/>
      <c r="V440" s="35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H440" s="34"/>
      <c r="AI440" s="34"/>
      <c r="AJ440" s="34"/>
      <c r="AK440" s="34">
        <f t="shared" si="30"/>
        <v>0</v>
      </c>
      <c r="AL440" s="34">
        <f t="shared" si="31"/>
        <v>0.25</v>
      </c>
      <c r="AM440" s="210" t="s">
        <v>1795</v>
      </c>
    </row>
    <row r="441" spans="1:39" x14ac:dyDescent="0.25">
      <c r="A441" s="284" t="s">
        <v>1256</v>
      </c>
      <c r="B441" s="36" t="s">
        <v>1972</v>
      </c>
      <c r="C441" s="21"/>
      <c r="D441" s="37" t="s">
        <v>445</v>
      </c>
      <c r="E441" s="32">
        <v>2.9885999999999999</v>
      </c>
      <c r="F441" s="38"/>
      <c r="G441" s="21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>
        <f t="shared" si="29"/>
        <v>2.9885999999999999</v>
      </c>
      <c r="T441" s="34"/>
      <c r="U441" s="34"/>
      <c r="V441" s="35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H441" s="34"/>
      <c r="AI441" s="34"/>
      <c r="AJ441" s="34"/>
      <c r="AK441" s="34">
        <f t="shared" si="30"/>
        <v>0</v>
      </c>
      <c r="AL441" s="34">
        <f t="shared" si="31"/>
        <v>2.9885999999999999</v>
      </c>
      <c r="AM441" s="159" t="s">
        <v>1787</v>
      </c>
    </row>
    <row r="442" spans="1:39" x14ac:dyDescent="0.25">
      <c r="A442" s="284" t="s">
        <v>1257</v>
      </c>
      <c r="B442" s="36" t="s">
        <v>1258</v>
      </c>
      <c r="C442" s="21" t="s">
        <v>2383</v>
      </c>
      <c r="D442" s="37" t="s">
        <v>445</v>
      </c>
      <c r="E442" s="32">
        <v>8</v>
      </c>
      <c r="F442" s="38"/>
      <c r="G442" s="21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>
        <f t="shared" si="29"/>
        <v>8</v>
      </c>
      <c r="T442" s="34"/>
      <c r="U442" s="34"/>
      <c r="V442" s="35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H442" s="34"/>
      <c r="AI442" s="34"/>
      <c r="AJ442" s="34"/>
      <c r="AK442" s="34">
        <f t="shared" si="30"/>
        <v>0</v>
      </c>
      <c r="AL442" s="34">
        <f t="shared" si="31"/>
        <v>8</v>
      </c>
      <c r="AM442" s="159" t="s">
        <v>1787</v>
      </c>
    </row>
    <row r="443" spans="1:39" x14ac:dyDescent="0.25">
      <c r="A443" s="284" t="s">
        <v>1259</v>
      </c>
      <c r="B443" s="36" t="s">
        <v>1260</v>
      </c>
      <c r="C443" s="21"/>
      <c r="D443" s="37" t="s">
        <v>445</v>
      </c>
      <c r="E443" s="32">
        <v>13.5</v>
      </c>
      <c r="F443" s="38"/>
      <c r="G443" s="21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>
        <f t="shared" si="29"/>
        <v>13.5</v>
      </c>
      <c r="T443" s="34"/>
      <c r="U443" s="34"/>
      <c r="V443" s="35"/>
      <c r="W443" s="34"/>
      <c r="X443" s="34"/>
      <c r="Y443" s="34">
        <f>2.5</f>
        <v>2.5</v>
      </c>
      <c r="Z443" s="34"/>
      <c r="AA443" s="34"/>
      <c r="AB443" s="34"/>
      <c r="AC443" s="34"/>
      <c r="AD443" s="34"/>
      <c r="AE443" s="34"/>
      <c r="AF443" s="34"/>
      <c r="AG443" s="34"/>
      <c r="AH443" s="34"/>
      <c r="AI443" s="34"/>
      <c r="AJ443" s="34"/>
      <c r="AK443" s="34">
        <f t="shared" si="30"/>
        <v>2.5</v>
      </c>
      <c r="AL443" s="34">
        <f t="shared" si="31"/>
        <v>11</v>
      </c>
      <c r="AM443" s="159" t="s">
        <v>1787</v>
      </c>
    </row>
    <row r="444" spans="1:39" x14ac:dyDescent="0.25">
      <c r="A444" s="284" t="s">
        <v>1261</v>
      </c>
      <c r="B444" s="36" t="s">
        <v>1262</v>
      </c>
      <c r="C444" s="21"/>
      <c r="D444" s="37" t="s">
        <v>445</v>
      </c>
      <c r="E444" s="32">
        <v>3</v>
      </c>
      <c r="F444" s="38"/>
      <c r="G444" s="21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>
        <f t="shared" si="29"/>
        <v>3</v>
      </c>
      <c r="T444" s="34"/>
      <c r="U444" s="34"/>
      <c r="V444" s="35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H444" s="34"/>
      <c r="AI444" s="34"/>
      <c r="AJ444" s="34"/>
      <c r="AK444" s="34">
        <f t="shared" si="30"/>
        <v>0</v>
      </c>
      <c r="AL444" s="34">
        <f t="shared" si="31"/>
        <v>3</v>
      </c>
      <c r="AM444" s="159" t="s">
        <v>1787</v>
      </c>
    </row>
    <row r="445" spans="1:39" x14ac:dyDescent="0.25">
      <c r="A445" s="284" t="s">
        <v>1263</v>
      </c>
      <c r="B445" s="36" t="s">
        <v>1264</v>
      </c>
      <c r="C445" s="21"/>
      <c r="D445" s="37" t="s">
        <v>445</v>
      </c>
      <c r="E445" s="32">
        <v>0.75</v>
      </c>
      <c r="F445" s="38"/>
      <c r="G445" s="21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>
        <f t="shared" si="29"/>
        <v>0.75</v>
      </c>
      <c r="T445" s="34"/>
      <c r="U445" s="34"/>
      <c r="V445" s="35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H445" s="34"/>
      <c r="AI445" s="34"/>
      <c r="AJ445" s="34"/>
      <c r="AK445" s="34">
        <f t="shared" si="30"/>
        <v>0</v>
      </c>
      <c r="AL445" s="34">
        <f t="shared" si="31"/>
        <v>0.75</v>
      </c>
      <c r="AM445" s="159" t="s">
        <v>1787</v>
      </c>
    </row>
    <row r="446" spans="1:39" x14ac:dyDescent="0.25">
      <c r="A446" s="284" t="s">
        <v>1265</v>
      </c>
      <c r="B446" s="36" t="s">
        <v>2384</v>
      </c>
      <c r="C446" s="21" t="s">
        <v>1266</v>
      </c>
      <c r="D446" s="37" t="s">
        <v>445</v>
      </c>
      <c r="E446" s="32">
        <v>0.7</v>
      </c>
      <c r="F446" s="38"/>
      <c r="G446" s="21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>
        <f t="shared" si="29"/>
        <v>0.7</v>
      </c>
      <c r="T446" s="34"/>
      <c r="U446" s="34"/>
      <c r="V446" s="35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H446" s="34"/>
      <c r="AI446" s="34"/>
      <c r="AJ446" s="34"/>
      <c r="AK446" s="34">
        <f t="shared" si="30"/>
        <v>0</v>
      </c>
      <c r="AL446" s="34">
        <f t="shared" si="31"/>
        <v>0.7</v>
      </c>
      <c r="AM446" s="159" t="s">
        <v>1787</v>
      </c>
    </row>
    <row r="447" spans="1:39" ht="15.75" thickBot="1" x14ac:dyDescent="0.3">
      <c r="A447" s="285" t="s">
        <v>1994</v>
      </c>
      <c r="B447" s="170" t="s">
        <v>1995</v>
      </c>
      <c r="C447" s="166"/>
      <c r="D447" s="163" t="s">
        <v>445</v>
      </c>
      <c r="E447" s="164">
        <v>2</v>
      </c>
      <c r="F447" s="165"/>
      <c r="G447" s="166"/>
      <c r="H447" s="167"/>
      <c r="I447" s="167"/>
      <c r="J447" s="167"/>
      <c r="K447" s="167"/>
      <c r="L447" s="167"/>
      <c r="M447" s="167"/>
      <c r="N447" s="167"/>
      <c r="O447" s="167"/>
      <c r="P447" s="167"/>
      <c r="Q447" s="167"/>
      <c r="R447" s="167"/>
      <c r="S447" s="167">
        <f t="shared" si="29"/>
        <v>2</v>
      </c>
      <c r="T447" s="167"/>
      <c r="U447" s="167"/>
      <c r="V447" s="168"/>
      <c r="W447" s="167"/>
      <c r="X447" s="167"/>
      <c r="Y447" s="167"/>
      <c r="Z447" s="167"/>
      <c r="AA447" s="167"/>
      <c r="AB447" s="167"/>
      <c r="AC447" s="167"/>
      <c r="AD447" s="167"/>
      <c r="AE447" s="167"/>
      <c r="AF447" s="167"/>
      <c r="AG447" s="167"/>
      <c r="AH447" s="167"/>
      <c r="AI447" s="167"/>
      <c r="AJ447" s="167"/>
      <c r="AK447" s="167">
        <f t="shared" si="30"/>
        <v>0</v>
      </c>
      <c r="AL447" s="167">
        <f t="shared" si="31"/>
        <v>2</v>
      </c>
      <c r="AM447" s="169" t="s">
        <v>1787</v>
      </c>
    </row>
    <row r="448" spans="1:39" ht="15.75" thickBot="1" x14ac:dyDescent="0.3">
      <c r="A448" s="378" t="s">
        <v>1267</v>
      </c>
      <c r="B448" s="379"/>
      <c r="C448" s="379"/>
      <c r="D448" s="379"/>
      <c r="E448" s="379"/>
      <c r="F448" s="379"/>
      <c r="G448" s="379"/>
      <c r="H448" s="379"/>
      <c r="I448" s="379"/>
      <c r="J448" s="379"/>
      <c r="K448" s="379"/>
      <c r="L448" s="379"/>
      <c r="M448" s="379"/>
      <c r="N448" s="379"/>
      <c r="O448" s="379"/>
      <c r="P448" s="379"/>
      <c r="Q448" s="379"/>
      <c r="R448" s="379"/>
      <c r="S448" s="379"/>
      <c r="T448" s="379"/>
      <c r="U448" s="379"/>
      <c r="V448" s="379"/>
      <c r="W448" s="379"/>
      <c r="X448" s="379"/>
      <c r="Y448" s="379"/>
      <c r="Z448" s="379"/>
      <c r="AA448" s="379"/>
      <c r="AB448" s="379"/>
      <c r="AC448" s="379"/>
      <c r="AD448" s="379"/>
      <c r="AE448" s="379"/>
      <c r="AF448" s="379"/>
      <c r="AG448" s="379"/>
      <c r="AH448" s="379"/>
      <c r="AI448" s="379"/>
      <c r="AJ448" s="379"/>
      <c r="AK448" s="379"/>
      <c r="AL448" s="379"/>
      <c r="AM448" s="380"/>
    </row>
    <row r="449" spans="1:39" x14ac:dyDescent="0.25">
      <c r="A449" s="283" t="s">
        <v>1268</v>
      </c>
      <c r="B449" s="150" t="s">
        <v>1269</v>
      </c>
      <c r="C449" s="155"/>
      <c r="D449" s="152" t="s">
        <v>445</v>
      </c>
      <c r="E449" s="153">
        <v>13.334899999999998</v>
      </c>
      <c r="F449" s="154"/>
      <c r="G449" s="155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>
        <f t="shared" si="29"/>
        <v>13.334899999999998</v>
      </c>
      <c r="T449" s="156"/>
      <c r="U449" s="156"/>
      <c r="V449" s="157"/>
      <c r="W449" s="156">
        <f>2</f>
        <v>2</v>
      </c>
      <c r="X449" s="156"/>
      <c r="Y449" s="156"/>
      <c r="Z449" s="156"/>
      <c r="AA449" s="156"/>
      <c r="AB449" s="156"/>
      <c r="AC449" s="156"/>
      <c r="AD449" s="156"/>
      <c r="AE449" s="156"/>
      <c r="AF449" s="156"/>
      <c r="AG449" s="156"/>
      <c r="AH449" s="156"/>
      <c r="AI449" s="156"/>
      <c r="AJ449" s="156"/>
      <c r="AK449" s="156">
        <v>2.1</v>
      </c>
      <c r="AL449" s="156">
        <f t="shared" si="31"/>
        <v>11.234899999999998</v>
      </c>
      <c r="AM449" s="158" t="s">
        <v>1787</v>
      </c>
    </row>
    <row r="450" spans="1:39" x14ac:dyDescent="0.25">
      <c r="A450" s="284" t="s">
        <v>1270</v>
      </c>
      <c r="B450" s="36" t="s">
        <v>1271</v>
      </c>
      <c r="C450" s="21"/>
      <c r="D450" s="37" t="s">
        <v>445</v>
      </c>
      <c r="E450" s="32">
        <v>1.5</v>
      </c>
      <c r="F450" s="38"/>
      <c r="G450" s="21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>
        <f t="shared" si="29"/>
        <v>1.5</v>
      </c>
      <c r="T450" s="34"/>
      <c r="U450" s="34"/>
      <c r="V450" s="35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H450" s="34"/>
      <c r="AI450" s="34"/>
      <c r="AJ450" s="34"/>
      <c r="AK450" s="34">
        <f t="shared" si="30"/>
        <v>0</v>
      </c>
      <c r="AL450" s="34">
        <f t="shared" si="31"/>
        <v>1.5</v>
      </c>
      <c r="AM450" s="159" t="s">
        <v>1787</v>
      </c>
    </row>
    <row r="451" spans="1:39" x14ac:dyDescent="0.25">
      <c r="A451" s="284" t="s">
        <v>1272</v>
      </c>
      <c r="B451" s="36" t="s">
        <v>1273</v>
      </c>
      <c r="C451" s="21"/>
      <c r="D451" s="37"/>
      <c r="E451" s="32">
        <v>100</v>
      </c>
      <c r="F451" s="38"/>
      <c r="G451" s="21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>
        <f t="shared" si="29"/>
        <v>100</v>
      </c>
      <c r="T451" s="34"/>
      <c r="U451" s="34"/>
      <c r="V451" s="35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H451" s="34"/>
      <c r="AI451" s="34"/>
      <c r="AJ451" s="34"/>
      <c r="AK451" s="34">
        <f t="shared" si="30"/>
        <v>0</v>
      </c>
      <c r="AL451" s="34">
        <f t="shared" si="31"/>
        <v>100</v>
      </c>
      <c r="AM451" s="159" t="s">
        <v>1794</v>
      </c>
    </row>
    <row r="452" spans="1:39" ht="15.75" thickBot="1" x14ac:dyDescent="0.3">
      <c r="A452" s="285" t="s">
        <v>1274</v>
      </c>
      <c r="B452" s="170"/>
      <c r="C452" s="166"/>
      <c r="D452" s="163"/>
      <c r="E452" s="164">
        <v>0</v>
      </c>
      <c r="F452" s="165"/>
      <c r="G452" s="166"/>
      <c r="H452" s="167"/>
      <c r="I452" s="167"/>
      <c r="J452" s="167"/>
      <c r="K452" s="167"/>
      <c r="L452" s="167"/>
      <c r="M452" s="167"/>
      <c r="N452" s="167"/>
      <c r="O452" s="167"/>
      <c r="P452" s="167"/>
      <c r="Q452" s="167"/>
      <c r="R452" s="167"/>
      <c r="S452" s="167">
        <f t="shared" si="29"/>
        <v>0</v>
      </c>
      <c r="T452" s="167"/>
      <c r="U452" s="167"/>
      <c r="V452" s="168"/>
      <c r="W452" s="167"/>
      <c r="X452" s="167"/>
      <c r="Y452" s="167"/>
      <c r="Z452" s="167"/>
      <c r="AA452" s="167"/>
      <c r="AB452" s="167"/>
      <c r="AC452" s="167"/>
      <c r="AD452" s="167"/>
      <c r="AE452" s="167"/>
      <c r="AF452" s="167"/>
      <c r="AG452" s="167"/>
      <c r="AH452" s="167"/>
      <c r="AI452" s="167"/>
      <c r="AJ452" s="167"/>
      <c r="AK452" s="167">
        <f t="shared" si="30"/>
        <v>0</v>
      </c>
      <c r="AL452" s="186">
        <f t="shared" si="31"/>
        <v>0</v>
      </c>
      <c r="AM452" s="169"/>
    </row>
    <row r="453" spans="1:39" ht="15.75" thickBot="1" x14ac:dyDescent="0.3">
      <c r="A453" s="378" t="s">
        <v>1275</v>
      </c>
      <c r="B453" s="379"/>
      <c r="C453" s="379"/>
      <c r="D453" s="379"/>
      <c r="E453" s="379"/>
      <c r="F453" s="379"/>
      <c r="G453" s="379"/>
      <c r="H453" s="379"/>
      <c r="I453" s="379"/>
      <c r="J453" s="379"/>
      <c r="K453" s="379"/>
      <c r="L453" s="379"/>
      <c r="M453" s="379"/>
      <c r="N453" s="379"/>
      <c r="O453" s="379"/>
      <c r="P453" s="379"/>
      <c r="Q453" s="379"/>
      <c r="R453" s="379"/>
      <c r="S453" s="379"/>
      <c r="T453" s="379"/>
      <c r="U453" s="379"/>
      <c r="V453" s="379"/>
      <c r="W453" s="379"/>
      <c r="X453" s="379"/>
      <c r="Y453" s="379"/>
      <c r="Z453" s="379"/>
      <c r="AA453" s="379"/>
      <c r="AB453" s="379"/>
      <c r="AC453" s="379"/>
      <c r="AD453" s="379"/>
      <c r="AE453" s="379"/>
      <c r="AF453" s="379"/>
      <c r="AG453" s="379"/>
      <c r="AH453" s="379"/>
      <c r="AI453" s="379"/>
      <c r="AJ453" s="379"/>
      <c r="AK453" s="379"/>
      <c r="AL453" s="379"/>
      <c r="AM453" s="380"/>
    </row>
    <row r="454" spans="1:39" x14ac:dyDescent="0.25">
      <c r="A454" s="283" t="s">
        <v>1276</v>
      </c>
      <c r="B454" s="150" t="s">
        <v>1277</v>
      </c>
      <c r="C454" s="155"/>
      <c r="D454" s="152" t="s">
        <v>445</v>
      </c>
      <c r="E454" s="153">
        <v>0.5</v>
      </c>
      <c r="F454" s="154"/>
      <c r="G454" s="155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>
        <f t="shared" si="29"/>
        <v>0.5</v>
      </c>
      <c r="T454" s="156"/>
      <c r="U454" s="156"/>
      <c r="V454" s="157"/>
      <c r="W454" s="156"/>
      <c r="X454" s="156"/>
      <c r="Y454" s="156"/>
      <c r="Z454" s="156"/>
      <c r="AA454" s="156"/>
      <c r="AB454" s="156"/>
      <c r="AC454" s="156"/>
      <c r="AD454" s="156"/>
      <c r="AE454" s="156"/>
      <c r="AF454" s="156"/>
      <c r="AG454" s="156"/>
      <c r="AH454" s="156"/>
      <c r="AI454" s="156"/>
      <c r="AJ454" s="156"/>
      <c r="AK454" s="156">
        <f t="shared" si="30"/>
        <v>0</v>
      </c>
      <c r="AL454" s="187">
        <f t="shared" si="31"/>
        <v>0.5</v>
      </c>
      <c r="AM454" s="158" t="s">
        <v>1787</v>
      </c>
    </row>
    <row r="455" spans="1:39" x14ac:dyDescent="0.25">
      <c r="A455" s="284" t="s">
        <v>1278</v>
      </c>
      <c r="B455" s="36" t="s">
        <v>1279</v>
      </c>
      <c r="C455" s="39"/>
      <c r="D455" s="37" t="s">
        <v>466</v>
      </c>
      <c r="E455" s="32">
        <v>900</v>
      </c>
      <c r="F455" s="38"/>
      <c r="G455" s="21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>
        <f t="shared" si="29"/>
        <v>900</v>
      </c>
      <c r="T455" s="34"/>
      <c r="U455" s="34"/>
      <c r="V455" s="35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H455" s="34"/>
      <c r="AI455" s="34"/>
      <c r="AJ455" s="34"/>
      <c r="AK455" s="34">
        <f t="shared" si="30"/>
        <v>0</v>
      </c>
      <c r="AL455" s="34">
        <f t="shared" si="31"/>
        <v>900</v>
      </c>
      <c r="AM455" s="159" t="s">
        <v>1785</v>
      </c>
    </row>
    <row r="456" spans="1:39" x14ac:dyDescent="0.25">
      <c r="A456" s="284" t="s">
        <v>1280</v>
      </c>
      <c r="B456" s="36" t="s">
        <v>1281</v>
      </c>
      <c r="C456" s="39" t="s">
        <v>2385</v>
      </c>
      <c r="D456" s="37" t="s">
        <v>433</v>
      </c>
      <c r="E456" s="32">
        <v>2300</v>
      </c>
      <c r="F456" s="38"/>
      <c r="G456" s="21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>
        <f t="shared" si="29"/>
        <v>2300</v>
      </c>
      <c r="T456" s="34"/>
      <c r="U456" s="34"/>
      <c r="V456" s="35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  <c r="AJ456" s="34"/>
      <c r="AK456" s="34">
        <f t="shared" si="30"/>
        <v>0</v>
      </c>
      <c r="AL456" s="34">
        <f t="shared" si="31"/>
        <v>2300</v>
      </c>
      <c r="AM456" s="159" t="s">
        <v>1785</v>
      </c>
    </row>
    <row r="457" spans="1:39" x14ac:dyDescent="0.25">
      <c r="A457" s="284" t="s">
        <v>1282</v>
      </c>
      <c r="B457" s="36" t="s">
        <v>1283</v>
      </c>
      <c r="C457" s="21"/>
      <c r="D457" s="37" t="s">
        <v>445</v>
      </c>
      <c r="E457" s="32">
        <v>450</v>
      </c>
      <c r="F457" s="38"/>
      <c r="G457" s="21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>
        <f t="shared" si="29"/>
        <v>450</v>
      </c>
      <c r="T457" s="34"/>
      <c r="U457" s="34"/>
      <c r="V457" s="35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H457" s="34"/>
      <c r="AI457" s="34"/>
      <c r="AJ457" s="34"/>
      <c r="AK457" s="34">
        <f t="shared" si="30"/>
        <v>0</v>
      </c>
      <c r="AL457" s="34">
        <f t="shared" si="31"/>
        <v>450</v>
      </c>
      <c r="AM457" s="159" t="s">
        <v>1785</v>
      </c>
    </row>
    <row r="458" spans="1:39" x14ac:dyDescent="0.25">
      <c r="A458" s="284" t="s">
        <v>1284</v>
      </c>
      <c r="B458" s="36" t="s">
        <v>1285</v>
      </c>
      <c r="C458" s="39"/>
      <c r="D458" s="37" t="s">
        <v>433</v>
      </c>
      <c r="E458" s="32">
        <v>950</v>
      </c>
      <c r="F458" s="38"/>
      <c r="G458" s="21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>
        <f t="shared" si="29"/>
        <v>950</v>
      </c>
      <c r="T458" s="34"/>
      <c r="U458" s="34"/>
      <c r="V458" s="35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  <c r="AJ458" s="34"/>
      <c r="AK458" s="34">
        <f t="shared" si="30"/>
        <v>0</v>
      </c>
      <c r="AL458" s="34">
        <f t="shared" si="31"/>
        <v>950</v>
      </c>
      <c r="AM458" s="159" t="s">
        <v>1785</v>
      </c>
    </row>
    <row r="459" spans="1:39" x14ac:dyDescent="0.25">
      <c r="A459" s="284" t="s">
        <v>1286</v>
      </c>
      <c r="B459" s="36" t="s">
        <v>1287</v>
      </c>
      <c r="C459" s="39"/>
      <c r="D459" s="37" t="s">
        <v>433</v>
      </c>
      <c r="E459" s="32">
        <v>190</v>
      </c>
      <c r="F459" s="38"/>
      <c r="G459" s="21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>
        <f t="shared" si="29"/>
        <v>190</v>
      </c>
      <c r="T459" s="34"/>
      <c r="U459" s="34"/>
      <c r="V459" s="35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  <c r="AK459" s="34">
        <f t="shared" si="30"/>
        <v>0</v>
      </c>
      <c r="AL459" s="34">
        <f t="shared" si="31"/>
        <v>190</v>
      </c>
      <c r="AM459" s="159" t="s">
        <v>1785</v>
      </c>
    </row>
    <row r="460" spans="1:39" x14ac:dyDescent="0.25">
      <c r="A460" s="284" t="s">
        <v>1288</v>
      </c>
      <c r="B460" s="36" t="s">
        <v>2104</v>
      </c>
      <c r="C460" s="39"/>
      <c r="D460" s="37" t="s">
        <v>433</v>
      </c>
      <c r="E460" s="32">
        <v>34</v>
      </c>
      <c r="F460" s="38"/>
      <c r="G460" s="21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>
        <f t="shared" si="29"/>
        <v>34</v>
      </c>
      <c r="T460" s="34"/>
      <c r="U460" s="34"/>
      <c r="V460" s="35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H460" s="34"/>
      <c r="AI460" s="34"/>
      <c r="AJ460" s="34"/>
      <c r="AK460" s="34">
        <f t="shared" si="30"/>
        <v>0</v>
      </c>
      <c r="AL460" s="139">
        <f t="shared" si="31"/>
        <v>34</v>
      </c>
      <c r="AM460" s="159" t="s">
        <v>1785</v>
      </c>
    </row>
    <row r="461" spans="1:39" x14ac:dyDescent="0.25">
      <c r="A461" s="284" t="s">
        <v>1289</v>
      </c>
      <c r="B461" s="36" t="s">
        <v>1290</v>
      </c>
      <c r="C461" s="21"/>
      <c r="D461" s="37" t="s">
        <v>445</v>
      </c>
      <c r="E461" s="32">
        <v>4</v>
      </c>
      <c r="F461" s="38"/>
      <c r="G461" s="21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>
        <f t="shared" si="29"/>
        <v>4</v>
      </c>
      <c r="T461" s="34"/>
      <c r="U461" s="34"/>
      <c r="V461" s="35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  <c r="AJ461" s="34"/>
      <c r="AK461" s="34">
        <f t="shared" si="30"/>
        <v>0</v>
      </c>
      <c r="AL461" s="34">
        <f t="shared" si="31"/>
        <v>4</v>
      </c>
      <c r="AM461" s="159" t="s">
        <v>1787</v>
      </c>
    </row>
    <row r="462" spans="1:39" x14ac:dyDescent="0.25">
      <c r="A462" s="284" t="s">
        <v>1291</v>
      </c>
      <c r="B462" s="36" t="s">
        <v>1292</v>
      </c>
      <c r="C462" s="21"/>
      <c r="D462" s="37" t="s">
        <v>433</v>
      </c>
      <c r="E462" s="32">
        <v>100</v>
      </c>
      <c r="F462" s="38"/>
      <c r="G462" s="21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>
        <f t="shared" si="29"/>
        <v>100</v>
      </c>
      <c r="T462" s="34"/>
      <c r="U462" s="34"/>
      <c r="V462" s="35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H462" s="34"/>
      <c r="AI462" s="34"/>
      <c r="AJ462" s="34"/>
      <c r="AK462" s="34">
        <f t="shared" si="30"/>
        <v>0</v>
      </c>
      <c r="AL462" s="34">
        <f t="shared" si="31"/>
        <v>100</v>
      </c>
      <c r="AM462" s="159" t="s">
        <v>1785</v>
      </c>
    </row>
    <row r="463" spans="1:39" x14ac:dyDescent="0.25">
      <c r="A463" s="284" t="s">
        <v>1293</v>
      </c>
      <c r="B463" s="36" t="s">
        <v>1294</v>
      </c>
      <c r="C463" s="21"/>
      <c r="D463" s="37" t="s">
        <v>433</v>
      </c>
      <c r="E463" s="32">
        <v>49.95</v>
      </c>
      <c r="F463" s="38"/>
      <c r="G463" s="21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>
        <f t="shared" si="29"/>
        <v>49.95</v>
      </c>
      <c r="T463" s="34"/>
      <c r="U463" s="34"/>
      <c r="V463" s="35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>
        <f t="shared" si="30"/>
        <v>0</v>
      </c>
      <c r="AL463" s="139">
        <f t="shared" si="31"/>
        <v>49.95</v>
      </c>
      <c r="AM463" s="159" t="s">
        <v>1785</v>
      </c>
    </row>
    <row r="464" spans="1:39" x14ac:dyDescent="0.25">
      <c r="A464" s="284" t="s">
        <v>1295</v>
      </c>
      <c r="B464" s="36" t="s">
        <v>1296</v>
      </c>
      <c r="C464" s="21" t="s">
        <v>1297</v>
      </c>
      <c r="D464" s="37" t="s">
        <v>433</v>
      </c>
      <c r="E464" s="32">
        <v>950</v>
      </c>
      <c r="F464" s="38"/>
      <c r="G464" s="21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>
        <f t="shared" si="29"/>
        <v>950</v>
      </c>
      <c r="T464" s="34"/>
      <c r="U464" s="34"/>
      <c r="V464" s="35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H464" s="34"/>
      <c r="AI464" s="34"/>
      <c r="AJ464" s="34"/>
      <c r="AK464" s="34">
        <f t="shared" si="30"/>
        <v>0</v>
      </c>
      <c r="AL464" s="34">
        <f t="shared" si="31"/>
        <v>950</v>
      </c>
      <c r="AM464" s="159" t="s">
        <v>1785</v>
      </c>
    </row>
    <row r="465" spans="1:57" x14ac:dyDescent="0.25">
      <c r="A465" s="284" t="s">
        <v>1298</v>
      </c>
      <c r="B465" s="36" t="s">
        <v>1299</v>
      </c>
      <c r="C465" s="21"/>
      <c r="D465" s="37" t="s">
        <v>466</v>
      </c>
      <c r="E465" s="32">
        <v>2</v>
      </c>
      <c r="F465" s="38"/>
      <c r="G465" s="21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>
        <f t="shared" si="29"/>
        <v>2</v>
      </c>
      <c r="T465" s="34"/>
      <c r="U465" s="34"/>
      <c r="V465" s="35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H465" s="34"/>
      <c r="AI465" s="34"/>
      <c r="AJ465" s="34"/>
      <c r="AK465" s="34">
        <f t="shared" si="30"/>
        <v>0</v>
      </c>
      <c r="AL465" s="34">
        <f t="shared" si="31"/>
        <v>2</v>
      </c>
      <c r="AM465" s="159" t="s">
        <v>1787</v>
      </c>
    </row>
    <row r="466" spans="1:57" x14ac:dyDescent="0.25">
      <c r="A466" s="284" t="s">
        <v>1300</v>
      </c>
      <c r="B466" s="36" t="s">
        <v>1301</v>
      </c>
      <c r="C466" s="21"/>
      <c r="D466" s="37" t="s">
        <v>466</v>
      </c>
      <c r="E466" s="32">
        <v>200</v>
      </c>
      <c r="F466" s="38"/>
      <c r="G466" s="21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>
        <f t="shared" si="29"/>
        <v>200</v>
      </c>
      <c r="T466" s="34"/>
      <c r="U466" s="34"/>
      <c r="V466" s="35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H466" s="34"/>
      <c r="AI466" s="34"/>
      <c r="AJ466" s="34"/>
      <c r="AK466" s="34">
        <f t="shared" si="30"/>
        <v>0</v>
      </c>
      <c r="AL466" s="34">
        <f t="shared" si="31"/>
        <v>200</v>
      </c>
      <c r="AM466" s="159" t="s">
        <v>1785</v>
      </c>
    </row>
    <row r="467" spans="1:57" ht="15.75" thickBot="1" x14ac:dyDescent="0.3">
      <c r="A467" s="285" t="s">
        <v>1302</v>
      </c>
      <c r="B467" s="170" t="s">
        <v>1303</v>
      </c>
      <c r="C467" s="166"/>
      <c r="D467" s="163" t="s">
        <v>1304</v>
      </c>
      <c r="E467" s="164">
        <v>1500</v>
      </c>
      <c r="F467" s="165"/>
      <c r="G467" s="166"/>
      <c r="H467" s="167"/>
      <c r="I467" s="167"/>
      <c r="J467" s="167"/>
      <c r="K467" s="167"/>
      <c r="L467" s="167"/>
      <c r="M467" s="167"/>
      <c r="N467" s="167"/>
      <c r="O467" s="167"/>
      <c r="P467" s="167"/>
      <c r="Q467" s="167"/>
      <c r="R467" s="167"/>
      <c r="S467" s="167">
        <f t="shared" si="29"/>
        <v>1500</v>
      </c>
      <c r="T467" s="167"/>
      <c r="U467" s="167"/>
      <c r="V467" s="168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7"/>
      <c r="AK467" s="167">
        <f t="shared" si="30"/>
        <v>0</v>
      </c>
      <c r="AL467" s="167">
        <f t="shared" si="31"/>
        <v>1500</v>
      </c>
      <c r="AM467" s="169" t="s">
        <v>1785</v>
      </c>
    </row>
    <row r="468" spans="1:57" ht="15.75" thickBot="1" x14ac:dyDescent="0.3">
      <c r="A468" s="378" t="s">
        <v>1305</v>
      </c>
      <c r="B468" s="379"/>
      <c r="C468" s="379"/>
      <c r="D468" s="379"/>
      <c r="E468" s="379"/>
      <c r="F468" s="379"/>
      <c r="G468" s="379"/>
      <c r="H468" s="379"/>
      <c r="I468" s="379"/>
      <c r="J468" s="379"/>
      <c r="K468" s="379"/>
      <c r="L468" s="379"/>
      <c r="M468" s="379"/>
      <c r="N468" s="379"/>
      <c r="O468" s="379"/>
      <c r="P468" s="379"/>
      <c r="Q468" s="379"/>
      <c r="R468" s="379"/>
      <c r="S468" s="379"/>
      <c r="T468" s="379"/>
      <c r="U468" s="379"/>
      <c r="V468" s="379"/>
      <c r="W468" s="379"/>
      <c r="X468" s="379"/>
      <c r="Y468" s="379"/>
      <c r="Z468" s="379"/>
      <c r="AA468" s="379"/>
      <c r="AB468" s="379"/>
      <c r="AC468" s="379"/>
      <c r="AD468" s="379"/>
      <c r="AE468" s="379"/>
      <c r="AF468" s="379"/>
      <c r="AG468" s="379"/>
      <c r="AH468" s="379"/>
      <c r="AI468" s="379"/>
      <c r="AJ468" s="379"/>
      <c r="AK468" s="379"/>
      <c r="AL468" s="379"/>
      <c r="AM468" s="380"/>
    </row>
    <row r="469" spans="1:57" x14ac:dyDescent="0.25">
      <c r="A469" s="283" t="s">
        <v>1306</v>
      </c>
      <c r="B469" s="150" t="s">
        <v>1307</v>
      </c>
      <c r="C469" s="151"/>
      <c r="D469" s="152" t="s">
        <v>433</v>
      </c>
      <c r="E469" s="153">
        <v>320</v>
      </c>
      <c r="F469" s="154"/>
      <c r="G469" s="155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>
        <f t="shared" si="29"/>
        <v>320</v>
      </c>
      <c r="T469" s="156"/>
      <c r="U469" s="156"/>
      <c r="V469" s="157"/>
      <c r="W469" s="156"/>
      <c r="X469" s="156"/>
      <c r="Y469" s="156"/>
      <c r="Z469" s="156"/>
      <c r="AA469" s="156"/>
      <c r="AB469" s="156"/>
      <c r="AC469" s="156"/>
      <c r="AD469" s="156"/>
      <c r="AE469" s="156"/>
      <c r="AF469" s="156"/>
      <c r="AG469" s="156"/>
      <c r="AH469" s="156"/>
      <c r="AI469" s="156"/>
      <c r="AJ469" s="156"/>
      <c r="AK469" s="156">
        <f t="shared" si="30"/>
        <v>0</v>
      </c>
      <c r="AL469" s="156">
        <f t="shared" si="31"/>
        <v>320</v>
      </c>
      <c r="AM469" s="158" t="s">
        <v>1785</v>
      </c>
    </row>
    <row r="470" spans="1:57" x14ac:dyDescent="0.25">
      <c r="A470" s="284" t="s">
        <v>1308</v>
      </c>
      <c r="B470" s="36" t="s">
        <v>1309</v>
      </c>
      <c r="C470" s="39"/>
      <c r="D470" s="37" t="s">
        <v>433</v>
      </c>
      <c r="E470" s="32">
        <v>200</v>
      </c>
      <c r="F470" s="38"/>
      <c r="G470" s="21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>
        <f t="shared" si="29"/>
        <v>200</v>
      </c>
      <c r="T470" s="34"/>
      <c r="U470" s="34"/>
      <c r="V470" s="35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H470" s="34"/>
      <c r="AI470" s="34"/>
      <c r="AJ470" s="34"/>
      <c r="AK470" s="34">
        <f t="shared" si="30"/>
        <v>0</v>
      </c>
      <c r="AL470" s="34">
        <f t="shared" si="31"/>
        <v>200</v>
      </c>
      <c r="AM470" s="159" t="s">
        <v>1785</v>
      </c>
    </row>
    <row r="471" spans="1:57" x14ac:dyDescent="0.25">
      <c r="A471" s="284" t="s">
        <v>1310</v>
      </c>
      <c r="B471" s="36" t="s">
        <v>1311</v>
      </c>
      <c r="C471" s="21"/>
      <c r="D471" s="37" t="s">
        <v>445</v>
      </c>
      <c r="E471" s="32">
        <v>0</v>
      </c>
      <c r="F471" s="38"/>
      <c r="G471" s="21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>
        <f t="shared" si="29"/>
        <v>0</v>
      </c>
      <c r="T471" s="34"/>
      <c r="U471" s="34"/>
      <c r="V471" s="35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H471" s="34"/>
      <c r="AI471" s="34"/>
      <c r="AJ471" s="34"/>
      <c r="AK471" s="34">
        <f t="shared" si="30"/>
        <v>0</v>
      </c>
      <c r="AL471" s="141">
        <f t="shared" si="31"/>
        <v>0</v>
      </c>
      <c r="AM471" s="159" t="s">
        <v>1785</v>
      </c>
    </row>
    <row r="472" spans="1:57" x14ac:dyDescent="0.25">
      <c r="A472" s="284" t="s">
        <v>1312</v>
      </c>
      <c r="B472" s="36" t="s">
        <v>1313</v>
      </c>
      <c r="C472" s="39" t="s">
        <v>2386</v>
      </c>
      <c r="D472" s="37" t="s">
        <v>466</v>
      </c>
      <c r="E472" s="32">
        <v>727.66</v>
      </c>
      <c r="F472" s="38"/>
      <c r="G472" s="21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>
        <f t="shared" si="29"/>
        <v>727.66</v>
      </c>
      <c r="T472" s="34"/>
      <c r="U472" s="34">
        <f>100</f>
        <v>100</v>
      </c>
      <c r="V472" s="35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>
        <v>105</v>
      </c>
      <c r="AL472" s="34">
        <f t="shared" si="31"/>
        <v>622.66</v>
      </c>
      <c r="AM472" s="159" t="s">
        <v>1785</v>
      </c>
    </row>
    <row r="473" spans="1:57" x14ac:dyDescent="0.25">
      <c r="A473" s="284" t="s">
        <v>1314</v>
      </c>
      <c r="B473" s="36" t="s">
        <v>1315</v>
      </c>
      <c r="C473" s="39"/>
      <c r="D473" s="37" t="s">
        <v>466</v>
      </c>
      <c r="E473" s="32">
        <v>45</v>
      </c>
      <c r="F473" s="38"/>
      <c r="G473" s="21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>
        <f t="shared" si="29"/>
        <v>45</v>
      </c>
      <c r="T473" s="34"/>
      <c r="U473" s="34"/>
      <c r="V473" s="35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H473" s="34"/>
      <c r="AI473" s="34"/>
      <c r="AJ473" s="34"/>
      <c r="AK473" s="34">
        <f t="shared" si="30"/>
        <v>0</v>
      </c>
      <c r="AL473" s="139">
        <f t="shared" si="31"/>
        <v>45</v>
      </c>
      <c r="AM473" s="159" t="s">
        <v>1785</v>
      </c>
    </row>
    <row r="474" spans="1:57" x14ac:dyDescent="0.25">
      <c r="A474" s="284" t="s">
        <v>1316</v>
      </c>
      <c r="B474" s="36" t="s">
        <v>1317</v>
      </c>
      <c r="C474" s="21"/>
      <c r="D474" s="37" t="s">
        <v>433</v>
      </c>
      <c r="E474" s="32">
        <v>1</v>
      </c>
      <c r="F474" s="38"/>
      <c r="G474" s="21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>
        <f t="shared" si="29"/>
        <v>1</v>
      </c>
      <c r="T474" s="34">
        <f>1</f>
        <v>1</v>
      </c>
      <c r="U474" s="34"/>
      <c r="V474" s="35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H474" s="34"/>
      <c r="AI474" s="34"/>
      <c r="AJ474" s="34"/>
      <c r="AK474" s="34">
        <f t="shared" si="30"/>
        <v>1</v>
      </c>
      <c r="AL474" s="141">
        <f t="shared" si="31"/>
        <v>0</v>
      </c>
      <c r="AM474" s="159" t="s">
        <v>1787</v>
      </c>
    </row>
    <row r="475" spans="1:57" s="3" customFormat="1" x14ac:dyDescent="0.25">
      <c r="A475" s="284" t="s">
        <v>1318</v>
      </c>
      <c r="B475" s="36" t="s">
        <v>1319</v>
      </c>
      <c r="C475" s="21" t="s">
        <v>2387</v>
      </c>
      <c r="D475" s="37" t="s">
        <v>445</v>
      </c>
      <c r="E475" s="32">
        <v>1.5</v>
      </c>
      <c r="F475" s="38"/>
      <c r="G475" s="21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>
        <f t="shared" si="29"/>
        <v>1.5</v>
      </c>
      <c r="T475" s="34"/>
      <c r="U475" s="34"/>
      <c r="V475" s="35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H475" s="34"/>
      <c r="AI475" s="34"/>
      <c r="AJ475" s="34"/>
      <c r="AK475" s="34">
        <f t="shared" si="30"/>
        <v>0</v>
      </c>
      <c r="AL475" s="34">
        <f t="shared" si="31"/>
        <v>1.5</v>
      </c>
      <c r="AM475" s="159" t="s">
        <v>1787</v>
      </c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9"/>
    </row>
    <row r="476" spans="1:57" x14ac:dyDescent="0.25">
      <c r="A476" s="284" t="s">
        <v>1320</v>
      </c>
      <c r="B476" s="36" t="s">
        <v>1321</v>
      </c>
      <c r="C476" s="39" t="s">
        <v>2388</v>
      </c>
      <c r="D476" s="37" t="s">
        <v>466</v>
      </c>
      <c r="E476" s="32">
        <v>200</v>
      </c>
      <c r="F476" s="38"/>
      <c r="G476" s="21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>
        <f t="shared" si="29"/>
        <v>200</v>
      </c>
      <c r="T476" s="34"/>
      <c r="U476" s="34"/>
      <c r="V476" s="35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H476" s="34"/>
      <c r="AI476" s="34"/>
      <c r="AJ476" s="34"/>
      <c r="AK476" s="34">
        <f t="shared" si="30"/>
        <v>0</v>
      </c>
      <c r="AL476" s="34">
        <f t="shared" si="31"/>
        <v>200</v>
      </c>
      <c r="AM476" s="159" t="s">
        <v>1785</v>
      </c>
    </row>
    <row r="477" spans="1:57" x14ac:dyDescent="0.25">
      <c r="A477" s="284" t="s">
        <v>1322</v>
      </c>
      <c r="B477" s="49" t="s">
        <v>1323</v>
      </c>
      <c r="C477" s="39"/>
      <c r="D477" s="37" t="s">
        <v>433</v>
      </c>
      <c r="E477" s="32">
        <v>3500</v>
      </c>
      <c r="F477" s="38"/>
      <c r="G477" s="21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>
        <f t="shared" si="29"/>
        <v>3500</v>
      </c>
      <c r="T477" s="34"/>
      <c r="U477" s="34"/>
      <c r="V477" s="35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H477" s="34"/>
      <c r="AI477" s="34"/>
      <c r="AJ477" s="34"/>
      <c r="AK477" s="34">
        <f t="shared" si="30"/>
        <v>0</v>
      </c>
      <c r="AL477" s="34">
        <f t="shared" si="31"/>
        <v>3500</v>
      </c>
      <c r="AM477" s="159" t="s">
        <v>1785</v>
      </c>
    </row>
    <row r="478" spans="1:57" x14ac:dyDescent="0.25">
      <c r="A478" s="284" t="s">
        <v>1324</v>
      </c>
      <c r="B478" s="36" t="s">
        <v>1325</v>
      </c>
      <c r="C478" s="21"/>
      <c r="D478" s="37"/>
      <c r="E478" s="32">
        <v>0</v>
      </c>
      <c r="F478" s="38"/>
      <c r="G478" s="21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>
        <f t="shared" si="29"/>
        <v>0</v>
      </c>
      <c r="T478" s="34"/>
      <c r="U478" s="34"/>
      <c r="V478" s="35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H478" s="34"/>
      <c r="AI478" s="34"/>
      <c r="AJ478" s="34"/>
      <c r="AK478" s="34">
        <f t="shared" si="30"/>
        <v>0</v>
      </c>
      <c r="AL478" s="141">
        <f t="shared" si="31"/>
        <v>0</v>
      </c>
      <c r="AM478" s="159" t="s">
        <v>1787</v>
      </c>
    </row>
    <row r="479" spans="1:57" x14ac:dyDescent="0.25">
      <c r="A479" s="284" t="s">
        <v>1326</v>
      </c>
      <c r="B479" s="36" t="s">
        <v>1327</v>
      </c>
      <c r="C479" s="21"/>
      <c r="D479" s="37" t="s">
        <v>433</v>
      </c>
      <c r="E479" s="32">
        <v>47.789000000000001</v>
      </c>
      <c r="F479" s="38"/>
      <c r="G479" s="21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>
        <f t="shared" si="29"/>
        <v>47.789000000000001</v>
      </c>
      <c r="T479" s="34"/>
      <c r="U479" s="34"/>
      <c r="V479" s="35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H479" s="34"/>
      <c r="AI479" s="34"/>
      <c r="AJ479" s="34"/>
      <c r="AK479" s="34">
        <f t="shared" si="30"/>
        <v>0</v>
      </c>
      <c r="AL479" s="139">
        <f t="shared" si="31"/>
        <v>47.789000000000001</v>
      </c>
      <c r="AM479" s="159" t="s">
        <v>1785</v>
      </c>
    </row>
    <row r="480" spans="1:57" x14ac:dyDescent="0.25">
      <c r="A480" s="284" t="s">
        <v>1328</v>
      </c>
      <c r="B480" s="68" t="s">
        <v>1329</v>
      </c>
      <c r="C480" s="21"/>
      <c r="D480" s="37" t="s">
        <v>466</v>
      </c>
      <c r="E480" s="32">
        <v>0</v>
      </c>
      <c r="F480" s="38"/>
      <c r="G480" s="21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>
        <f t="shared" si="29"/>
        <v>0</v>
      </c>
      <c r="T480" s="34"/>
      <c r="U480" s="34"/>
      <c r="V480" s="35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H480" s="34"/>
      <c r="AI480" s="34"/>
      <c r="AJ480" s="34"/>
      <c r="AK480" s="34">
        <f t="shared" si="30"/>
        <v>0</v>
      </c>
      <c r="AL480" s="141">
        <f t="shared" si="31"/>
        <v>0</v>
      </c>
      <c r="AM480" s="159" t="s">
        <v>1785</v>
      </c>
    </row>
    <row r="481" spans="1:39" x14ac:dyDescent="0.25">
      <c r="A481" s="284" t="s">
        <v>1330</v>
      </c>
      <c r="B481" s="68" t="s">
        <v>1331</v>
      </c>
      <c r="C481" s="21"/>
      <c r="D481" s="37"/>
      <c r="E481" s="32">
        <v>0</v>
      </c>
      <c r="F481" s="38"/>
      <c r="G481" s="21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>
        <f t="shared" si="29"/>
        <v>0</v>
      </c>
      <c r="T481" s="34"/>
      <c r="U481" s="34"/>
      <c r="V481" s="35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H481" s="34"/>
      <c r="AI481" s="34"/>
      <c r="AJ481" s="34"/>
      <c r="AK481" s="34">
        <f t="shared" si="30"/>
        <v>0</v>
      </c>
      <c r="AL481" s="141">
        <f t="shared" si="31"/>
        <v>0</v>
      </c>
      <c r="AM481" s="159" t="s">
        <v>1785</v>
      </c>
    </row>
    <row r="482" spans="1:39" x14ac:dyDescent="0.25">
      <c r="A482" s="284" t="s">
        <v>1332</v>
      </c>
      <c r="B482" s="69" t="s">
        <v>1333</v>
      </c>
      <c r="C482" s="21"/>
      <c r="D482" s="37" t="s">
        <v>445</v>
      </c>
      <c r="E482" s="32">
        <v>100</v>
      </c>
      <c r="F482" s="38"/>
      <c r="G482" s="21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>
        <f t="shared" si="29"/>
        <v>100</v>
      </c>
      <c r="T482" s="34"/>
      <c r="U482" s="34"/>
      <c r="V482" s="35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H482" s="34"/>
      <c r="AI482" s="34"/>
      <c r="AJ482" s="34"/>
      <c r="AK482" s="34">
        <f t="shared" si="30"/>
        <v>0</v>
      </c>
      <c r="AL482" s="148">
        <f t="shared" si="31"/>
        <v>100</v>
      </c>
      <c r="AM482" s="159" t="s">
        <v>1794</v>
      </c>
    </row>
    <row r="483" spans="1:39" x14ac:dyDescent="0.25">
      <c r="A483" s="286" t="s">
        <v>1334</v>
      </c>
      <c r="B483" s="73" t="s">
        <v>1335</v>
      </c>
      <c r="C483" s="59"/>
      <c r="D483" s="99" t="s">
        <v>433</v>
      </c>
      <c r="E483" s="32">
        <v>2084</v>
      </c>
      <c r="F483" s="58"/>
      <c r="G483" s="59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>
        <f t="shared" si="29"/>
        <v>2084</v>
      </c>
      <c r="T483" s="60"/>
      <c r="U483" s="60"/>
      <c r="V483" s="61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>
        <f t="shared" si="30"/>
        <v>0</v>
      </c>
      <c r="AL483" s="60">
        <f t="shared" si="31"/>
        <v>2084</v>
      </c>
      <c r="AM483" s="159" t="s">
        <v>1785</v>
      </c>
    </row>
    <row r="484" spans="1:39" ht="15.75" thickBot="1" x14ac:dyDescent="0.3">
      <c r="A484" s="285" t="s">
        <v>1829</v>
      </c>
      <c r="B484" s="211" t="s">
        <v>1830</v>
      </c>
      <c r="C484" s="166"/>
      <c r="D484" s="163" t="s">
        <v>445</v>
      </c>
      <c r="E484" s="164">
        <v>0</v>
      </c>
      <c r="F484" s="165"/>
      <c r="G484" s="166"/>
      <c r="H484" s="167"/>
      <c r="I484" s="167"/>
      <c r="J484" s="167"/>
      <c r="K484" s="167"/>
      <c r="L484" s="167"/>
      <c r="M484" s="167"/>
      <c r="N484" s="167"/>
      <c r="O484" s="167"/>
      <c r="P484" s="167"/>
      <c r="Q484" s="167"/>
      <c r="R484" s="167"/>
      <c r="S484" s="167">
        <f>H484+I484+J484+K484+L484+M484+N484+O484+P484+R484</f>
        <v>0</v>
      </c>
      <c r="T484" s="167"/>
      <c r="U484" s="167"/>
      <c r="V484" s="168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7"/>
      <c r="AK484" s="167">
        <v>0</v>
      </c>
      <c r="AL484" s="186">
        <v>0</v>
      </c>
      <c r="AM484" s="169" t="s">
        <v>1794</v>
      </c>
    </row>
    <row r="485" spans="1:39" ht="15.75" thickBot="1" x14ac:dyDescent="0.3">
      <c r="A485" s="378" t="s">
        <v>1336</v>
      </c>
      <c r="B485" s="379"/>
      <c r="C485" s="379"/>
      <c r="D485" s="379"/>
      <c r="E485" s="379"/>
      <c r="F485" s="379"/>
      <c r="G485" s="379"/>
      <c r="H485" s="379"/>
      <c r="I485" s="379"/>
      <c r="J485" s="379"/>
      <c r="K485" s="379"/>
      <c r="L485" s="379"/>
      <c r="M485" s="379"/>
      <c r="N485" s="379"/>
      <c r="O485" s="379"/>
      <c r="P485" s="379"/>
      <c r="Q485" s="379"/>
      <c r="R485" s="379"/>
      <c r="S485" s="379"/>
      <c r="T485" s="379"/>
      <c r="U485" s="379"/>
      <c r="V485" s="379"/>
      <c r="W485" s="379"/>
      <c r="X485" s="379"/>
      <c r="Y485" s="379"/>
      <c r="Z485" s="379"/>
      <c r="AA485" s="379"/>
      <c r="AB485" s="379"/>
      <c r="AC485" s="379"/>
      <c r="AD485" s="379"/>
      <c r="AE485" s="379"/>
      <c r="AF485" s="379"/>
      <c r="AG485" s="379"/>
      <c r="AH485" s="379"/>
      <c r="AI485" s="379"/>
      <c r="AJ485" s="379"/>
      <c r="AK485" s="379"/>
      <c r="AL485" s="379"/>
      <c r="AM485" s="380"/>
    </row>
    <row r="486" spans="1:39" x14ac:dyDescent="0.25">
      <c r="A486" s="283" t="s">
        <v>1337</v>
      </c>
      <c r="B486" s="150" t="s">
        <v>1338</v>
      </c>
      <c r="C486" s="151" t="s">
        <v>2389</v>
      </c>
      <c r="D486" s="152" t="s">
        <v>466</v>
      </c>
      <c r="E486" s="153">
        <v>500</v>
      </c>
      <c r="F486" s="154"/>
      <c r="G486" s="155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>
        <f t="shared" ref="S486:S517" si="32">SUM(E486:R486)</f>
        <v>500</v>
      </c>
      <c r="T486" s="156"/>
      <c r="U486" s="156"/>
      <c r="V486" s="157"/>
      <c r="W486" s="156"/>
      <c r="X486" s="156"/>
      <c r="Y486" s="156"/>
      <c r="Z486" s="156"/>
      <c r="AA486" s="156"/>
      <c r="AB486" s="156"/>
      <c r="AC486" s="156"/>
      <c r="AD486" s="156"/>
      <c r="AE486" s="156"/>
      <c r="AF486" s="156"/>
      <c r="AG486" s="156"/>
      <c r="AH486" s="156"/>
      <c r="AI486" s="156"/>
      <c r="AJ486" s="156"/>
      <c r="AK486" s="156">
        <f t="shared" ref="AK486:AK516" si="33">SUM(T486:AJ486)</f>
        <v>0</v>
      </c>
      <c r="AL486" s="156">
        <f t="shared" si="31"/>
        <v>500</v>
      </c>
      <c r="AM486" s="158" t="s">
        <v>1785</v>
      </c>
    </row>
    <row r="487" spans="1:39" x14ac:dyDescent="0.25">
      <c r="A487" s="284" t="s">
        <v>1339</v>
      </c>
      <c r="B487" s="36" t="s">
        <v>1340</v>
      </c>
      <c r="C487" s="39" t="s">
        <v>1341</v>
      </c>
      <c r="D487" s="37" t="s">
        <v>466</v>
      </c>
      <c r="E487" s="32">
        <v>250</v>
      </c>
      <c r="F487" s="38"/>
      <c r="G487" s="21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>
        <f t="shared" si="32"/>
        <v>250</v>
      </c>
      <c r="T487" s="34"/>
      <c r="U487" s="34"/>
      <c r="V487" s="35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H487" s="34"/>
      <c r="AI487" s="34"/>
      <c r="AJ487" s="34"/>
      <c r="AK487" s="34">
        <f t="shared" si="33"/>
        <v>0</v>
      </c>
      <c r="AL487" s="34">
        <f t="shared" si="31"/>
        <v>250</v>
      </c>
      <c r="AM487" s="159" t="s">
        <v>1785</v>
      </c>
    </row>
    <row r="488" spans="1:39" ht="15.75" thickBot="1" x14ac:dyDescent="0.3">
      <c r="A488" s="285" t="s">
        <v>1986</v>
      </c>
      <c r="B488" s="170" t="s">
        <v>1987</v>
      </c>
      <c r="C488" s="171"/>
      <c r="D488" s="163" t="s">
        <v>466</v>
      </c>
      <c r="E488" s="164">
        <v>250</v>
      </c>
      <c r="F488" s="165"/>
      <c r="G488" s="166"/>
      <c r="H488" s="167"/>
      <c r="I488" s="167"/>
      <c r="J488" s="167"/>
      <c r="K488" s="167"/>
      <c r="L488" s="167"/>
      <c r="M488" s="167"/>
      <c r="N488" s="167"/>
      <c r="O488" s="167"/>
      <c r="P488" s="167"/>
      <c r="Q488" s="167"/>
      <c r="R488" s="167"/>
      <c r="S488" s="167">
        <f t="shared" si="32"/>
        <v>250</v>
      </c>
      <c r="T488" s="167"/>
      <c r="U488" s="167"/>
      <c r="V488" s="168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7"/>
      <c r="AK488" s="167">
        <f t="shared" si="33"/>
        <v>0</v>
      </c>
      <c r="AL488" s="167">
        <f t="shared" si="31"/>
        <v>250</v>
      </c>
      <c r="AM488" s="169" t="s">
        <v>1785</v>
      </c>
    </row>
    <row r="489" spans="1:39" ht="15.75" thickBot="1" x14ac:dyDescent="0.3">
      <c r="A489" s="378" t="s">
        <v>1342</v>
      </c>
      <c r="B489" s="379"/>
      <c r="C489" s="379"/>
      <c r="D489" s="379"/>
      <c r="E489" s="379"/>
      <c r="F489" s="379"/>
      <c r="G489" s="379"/>
      <c r="H489" s="379"/>
      <c r="I489" s="379"/>
      <c r="J489" s="379"/>
      <c r="K489" s="379"/>
      <c r="L489" s="379"/>
      <c r="M489" s="379"/>
      <c r="N489" s="379"/>
      <c r="O489" s="379"/>
      <c r="P489" s="379"/>
      <c r="Q489" s="379"/>
      <c r="R489" s="379"/>
      <c r="S489" s="379"/>
      <c r="T489" s="379"/>
      <c r="U489" s="379"/>
      <c r="V489" s="379"/>
      <c r="W489" s="379"/>
      <c r="X489" s="379"/>
      <c r="Y489" s="379"/>
      <c r="Z489" s="379"/>
      <c r="AA489" s="379"/>
      <c r="AB489" s="379"/>
      <c r="AC489" s="379"/>
      <c r="AD489" s="379"/>
      <c r="AE489" s="379"/>
      <c r="AF489" s="379"/>
      <c r="AG489" s="379"/>
      <c r="AH489" s="379"/>
      <c r="AI489" s="379"/>
      <c r="AJ489" s="379"/>
      <c r="AK489" s="379"/>
      <c r="AL489" s="379"/>
      <c r="AM489" s="380"/>
    </row>
    <row r="490" spans="1:39" x14ac:dyDescent="0.25">
      <c r="A490" s="283" t="s">
        <v>1343</v>
      </c>
      <c r="B490" s="150" t="s">
        <v>1344</v>
      </c>
      <c r="C490" s="151" t="s">
        <v>2390</v>
      </c>
      <c r="D490" s="152" t="s">
        <v>438</v>
      </c>
      <c r="E490" s="153">
        <v>250</v>
      </c>
      <c r="F490" s="154"/>
      <c r="G490" s="155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  <c r="S490" s="156">
        <f t="shared" si="32"/>
        <v>250</v>
      </c>
      <c r="T490" s="156"/>
      <c r="U490" s="156"/>
      <c r="V490" s="157"/>
      <c r="W490" s="156"/>
      <c r="X490" s="156"/>
      <c r="Y490" s="156"/>
      <c r="Z490" s="156"/>
      <c r="AA490" s="156"/>
      <c r="AB490" s="156"/>
      <c r="AC490" s="156"/>
      <c r="AD490" s="156"/>
      <c r="AE490" s="156"/>
      <c r="AF490" s="156"/>
      <c r="AG490" s="156"/>
      <c r="AH490" s="156"/>
      <c r="AI490" s="156"/>
      <c r="AJ490" s="156"/>
      <c r="AK490" s="156">
        <f t="shared" si="33"/>
        <v>0</v>
      </c>
      <c r="AL490" s="156">
        <f t="shared" si="31"/>
        <v>250</v>
      </c>
      <c r="AM490" s="158" t="s">
        <v>1785</v>
      </c>
    </row>
    <row r="491" spans="1:39" x14ac:dyDescent="0.25">
      <c r="A491" s="284" t="s">
        <v>1345</v>
      </c>
      <c r="B491" s="36" t="s">
        <v>1346</v>
      </c>
      <c r="C491" s="39" t="s">
        <v>2391</v>
      </c>
      <c r="D491" s="37" t="s">
        <v>438</v>
      </c>
      <c r="E491" s="32">
        <v>833</v>
      </c>
      <c r="F491" s="38"/>
      <c r="G491" s="21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>
        <f t="shared" si="32"/>
        <v>833</v>
      </c>
      <c r="T491" s="34"/>
      <c r="U491" s="34"/>
      <c r="V491" s="35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H491" s="34"/>
      <c r="AI491" s="34"/>
      <c r="AJ491" s="34"/>
      <c r="AK491" s="34">
        <f t="shared" si="33"/>
        <v>0</v>
      </c>
      <c r="AL491" s="34">
        <f t="shared" si="31"/>
        <v>833</v>
      </c>
      <c r="AM491" s="159" t="s">
        <v>1785</v>
      </c>
    </row>
    <row r="492" spans="1:39" ht="15.75" thickBot="1" x14ac:dyDescent="0.3">
      <c r="A492" s="285" t="s">
        <v>1347</v>
      </c>
      <c r="B492" s="170" t="s">
        <v>1348</v>
      </c>
      <c r="C492" s="166" t="s">
        <v>1349</v>
      </c>
      <c r="D492" s="163"/>
      <c r="E492" s="164">
        <v>0</v>
      </c>
      <c r="F492" s="165"/>
      <c r="G492" s="166"/>
      <c r="H492" s="167"/>
      <c r="I492" s="167"/>
      <c r="J492" s="167"/>
      <c r="K492" s="167"/>
      <c r="L492" s="167"/>
      <c r="M492" s="167"/>
      <c r="N492" s="167"/>
      <c r="O492" s="167"/>
      <c r="P492" s="167"/>
      <c r="Q492" s="167"/>
      <c r="R492" s="167"/>
      <c r="S492" s="167">
        <f t="shared" si="32"/>
        <v>0</v>
      </c>
      <c r="T492" s="167"/>
      <c r="U492" s="167"/>
      <c r="V492" s="168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7"/>
      <c r="AK492" s="167">
        <f t="shared" si="33"/>
        <v>0</v>
      </c>
      <c r="AL492" s="186">
        <f t="shared" si="31"/>
        <v>0</v>
      </c>
      <c r="AM492" s="169" t="s">
        <v>1785</v>
      </c>
    </row>
    <row r="493" spans="1:39" ht="15.75" thickBot="1" x14ac:dyDescent="0.3">
      <c r="A493" s="378" t="s">
        <v>1350</v>
      </c>
      <c r="B493" s="379"/>
      <c r="C493" s="379"/>
      <c r="D493" s="379"/>
      <c r="E493" s="379"/>
      <c r="F493" s="379"/>
      <c r="G493" s="379"/>
      <c r="H493" s="379"/>
      <c r="I493" s="379"/>
      <c r="J493" s="379"/>
      <c r="K493" s="379"/>
      <c r="L493" s="379"/>
      <c r="M493" s="379"/>
      <c r="N493" s="379"/>
      <c r="O493" s="379"/>
      <c r="P493" s="379"/>
      <c r="Q493" s="379"/>
      <c r="R493" s="379"/>
      <c r="S493" s="379"/>
      <c r="T493" s="379"/>
      <c r="U493" s="379"/>
      <c r="V493" s="379"/>
      <c r="W493" s="379"/>
      <c r="X493" s="379"/>
      <c r="Y493" s="379"/>
      <c r="Z493" s="379"/>
      <c r="AA493" s="379"/>
      <c r="AB493" s="379"/>
      <c r="AC493" s="379"/>
      <c r="AD493" s="379"/>
      <c r="AE493" s="379"/>
      <c r="AF493" s="379"/>
      <c r="AG493" s="379"/>
      <c r="AH493" s="379"/>
      <c r="AI493" s="379"/>
      <c r="AJ493" s="379"/>
      <c r="AK493" s="379"/>
      <c r="AL493" s="379"/>
      <c r="AM493" s="380"/>
    </row>
    <row r="494" spans="1:39" ht="15.75" thickBot="1" x14ac:dyDescent="0.3">
      <c r="A494" s="287" t="s">
        <v>1351</v>
      </c>
      <c r="B494" s="175" t="s">
        <v>1352</v>
      </c>
      <c r="C494" s="176"/>
      <c r="D494" s="177" t="s">
        <v>433</v>
      </c>
      <c r="E494" s="178">
        <v>520</v>
      </c>
      <c r="F494" s="179"/>
      <c r="G494" s="180"/>
      <c r="H494" s="181"/>
      <c r="I494" s="181"/>
      <c r="J494" s="181"/>
      <c r="K494" s="181"/>
      <c r="L494" s="181"/>
      <c r="M494" s="181"/>
      <c r="N494" s="181"/>
      <c r="O494" s="181"/>
      <c r="P494" s="181"/>
      <c r="Q494" s="181"/>
      <c r="R494" s="181"/>
      <c r="S494" s="181">
        <f t="shared" si="32"/>
        <v>520</v>
      </c>
      <c r="T494" s="181"/>
      <c r="U494" s="181"/>
      <c r="V494" s="182"/>
      <c r="W494" s="181"/>
      <c r="X494" s="181"/>
      <c r="Y494" s="181"/>
      <c r="Z494" s="181"/>
      <c r="AA494" s="181"/>
      <c r="AB494" s="181"/>
      <c r="AC494" s="181"/>
      <c r="AD494" s="181"/>
      <c r="AE494" s="181"/>
      <c r="AF494" s="181"/>
      <c r="AG494" s="181"/>
      <c r="AH494" s="181"/>
      <c r="AI494" s="181"/>
      <c r="AJ494" s="181"/>
      <c r="AK494" s="181">
        <f t="shared" si="33"/>
        <v>0</v>
      </c>
      <c r="AL494" s="181">
        <f t="shared" si="31"/>
        <v>520</v>
      </c>
      <c r="AM494" s="183" t="s">
        <v>1785</v>
      </c>
    </row>
    <row r="495" spans="1:39" ht="15.75" thickBot="1" x14ac:dyDescent="0.3">
      <c r="A495" s="378" t="s">
        <v>1353</v>
      </c>
      <c r="B495" s="379"/>
      <c r="C495" s="379"/>
      <c r="D495" s="379"/>
      <c r="E495" s="379"/>
      <c r="F495" s="379"/>
      <c r="G495" s="379"/>
      <c r="H495" s="379"/>
      <c r="I495" s="379"/>
      <c r="J495" s="379"/>
      <c r="K495" s="379"/>
      <c r="L495" s="379"/>
      <c r="M495" s="379"/>
      <c r="N495" s="379"/>
      <c r="O495" s="379"/>
      <c r="P495" s="379"/>
      <c r="Q495" s="379"/>
      <c r="R495" s="379"/>
      <c r="S495" s="379"/>
      <c r="T495" s="379"/>
      <c r="U495" s="379"/>
      <c r="V495" s="379"/>
      <c r="W495" s="379"/>
      <c r="X495" s="379"/>
      <c r="Y495" s="379"/>
      <c r="Z495" s="379"/>
      <c r="AA495" s="379"/>
      <c r="AB495" s="379"/>
      <c r="AC495" s="379"/>
      <c r="AD495" s="379"/>
      <c r="AE495" s="379"/>
      <c r="AF495" s="379"/>
      <c r="AG495" s="379"/>
      <c r="AH495" s="379"/>
      <c r="AI495" s="379"/>
      <c r="AJ495" s="379"/>
      <c r="AK495" s="379"/>
      <c r="AL495" s="379"/>
      <c r="AM495" s="380"/>
    </row>
    <row r="496" spans="1:39" x14ac:dyDescent="0.25">
      <c r="A496" s="291" t="s">
        <v>1354</v>
      </c>
      <c r="B496" s="146" t="s">
        <v>1355</v>
      </c>
      <c r="C496" s="72"/>
      <c r="D496" s="100" t="s">
        <v>433</v>
      </c>
      <c r="E496" s="147">
        <v>200</v>
      </c>
      <c r="F496" s="63"/>
      <c r="G496" s="64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>
        <f t="shared" si="32"/>
        <v>200</v>
      </c>
      <c r="T496" s="65"/>
      <c r="U496" s="65"/>
      <c r="V496" s="66"/>
      <c r="W496" s="65"/>
      <c r="X496" s="65"/>
      <c r="Y496" s="65"/>
      <c r="Z496" s="65"/>
      <c r="AA496" s="65"/>
      <c r="AB496" s="65"/>
      <c r="AC496" s="65"/>
      <c r="AD496" s="65"/>
      <c r="AE496" s="65"/>
      <c r="AF496" s="65"/>
      <c r="AG496" s="65"/>
      <c r="AH496" s="65"/>
      <c r="AI496" s="65"/>
      <c r="AJ496" s="65"/>
      <c r="AK496" s="65">
        <f t="shared" si="33"/>
        <v>0</v>
      </c>
      <c r="AL496" s="65">
        <f t="shared" si="31"/>
        <v>200</v>
      </c>
      <c r="AM496" s="212" t="s">
        <v>1785</v>
      </c>
    </row>
    <row r="497" spans="1:39" ht="15.75" thickBot="1" x14ac:dyDescent="0.3">
      <c r="A497" s="285" t="s">
        <v>1356</v>
      </c>
      <c r="B497" s="170" t="s">
        <v>1357</v>
      </c>
      <c r="C497" s="171"/>
      <c r="D497" s="163" t="s">
        <v>433</v>
      </c>
      <c r="E497" s="164">
        <v>200</v>
      </c>
      <c r="F497" s="165"/>
      <c r="G497" s="166"/>
      <c r="H497" s="167"/>
      <c r="I497" s="167"/>
      <c r="J497" s="167"/>
      <c r="K497" s="167"/>
      <c r="L497" s="167"/>
      <c r="M497" s="167"/>
      <c r="N497" s="167"/>
      <c r="O497" s="167"/>
      <c r="P497" s="167"/>
      <c r="Q497" s="167"/>
      <c r="R497" s="167"/>
      <c r="S497" s="167">
        <f t="shared" si="32"/>
        <v>200</v>
      </c>
      <c r="T497" s="167"/>
      <c r="U497" s="167"/>
      <c r="V497" s="168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7"/>
      <c r="AK497" s="167">
        <f t="shared" si="33"/>
        <v>0</v>
      </c>
      <c r="AL497" s="167">
        <f t="shared" si="31"/>
        <v>200</v>
      </c>
      <c r="AM497" s="169" t="s">
        <v>1785</v>
      </c>
    </row>
    <row r="498" spans="1:39" ht="15.75" thickBot="1" x14ac:dyDescent="0.3">
      <c r="A498" s="378" t="s">
        <v>1358</v>
      </c>
      <c r="B498" s="379"/>
      <c r="C498" s="379"/>
      <c r="D498" s="379"/>
      <c r="E498" s="379"/>
      <c r="F498" s="379"/>
      <c r="G498" s="379"/>
      <c r="H498" s="379"/>
      <c r="I498" s="379"/>
      <c r="J498" s="379"/>
      <c r="K498" s="379"/>
      <c r="L498" s="379"/>
      <c r="M498" s="379"/>
      <c r="N498" s="379"/>
      <c r="O498" s="379"/>
      <c r="P498" s="379"/>
      <c r="Q498" s="379"/>
      <c r="R498" s="379"/>
      <c r="S498" s="379"/>
      <c r="T498" s="379"/>
      <c r="U498" s="379"/>
      <c r="V498" s="379"/>
      <c r="W498" s="379"/>
      <c r="X498" s="379"/>
      <c r="Y498" s="379"/>
      <c r="Z498" s="379"/>
      <c r="AA498" s="379"/>
      <c r="AB498" s="379"/>
      <c r="AC498" s="379"/>
      <c r="AD498" s="379"/>
      <c r="AE498" s="379"/>
      <c r="AF498" s="379"/>
      <c r="AG498" s="379"/>
      <c r="AH498" s="379"/>
      <c r="AI498" s="379"/>
      <c r="AJ498" s="379"/>
      <c r="AK498" s="379"/>
      <c r="AL498" s="379"/>
      <c r="AM498" s="380"/>
    </row>
    <row r="499" spans="1:39" ht="15.75" thickBot="1" x14ac:dyDescent="0.3">
      <c r="A499" s="287" t="s">
        <v>1359</v>
      </c>
      <c r="B499" s="175" t="s">
        <v>1360</v>
      </c>
      <c r="C499" s="176" t="s">
        <v>1361</v>
      </c>
      <c r="D499" s="177" t="s">
        <v>445</v>
      </c>
      <c r="E499" s="178">
        <v>557</v>
      </c>
      <c r="F499" s="179"/>
      <c r="G499" s="180"/>
      <c r="H499" s="181"/>
      <c r="I499" s="181"/>
      <c r="J499" s="181"/>
      <c r="K499" s="181"/>
      <c r="L499" s="181"/>
      <c r="M499" s="181"/>
      <c r="N499" s="181"/>
      <c r="O499" s="181"/>
      <c r="P499" s="181"/>
      <c r="Q499" s="181"/>
      <c r="R499" s="181"/>
      <c r="S499" s="181">
        <f t="shared" si="32"/>
        <v>557</v>
      </c>
      <c r="T499" s="181"/>
      <c r="U499" s="181"/>
      <c r="V499" s="182"/>
      <c r="W499" s="181"/>
      <c r="X499" s="181"/>
      <c r="Y499" s="181"/>
      <c r="Z499" s="181"/>
      <c r="AA499" s="181"/>
      <c r="AB499" s="181"/>
      <c r="AC499" s="181"/>
      <c r="AD499" s="181"/>
      <c r="AE499" s="181"/>
      <c r="AF499" s="181"/>
      <c r="AG499" s="181"/>
      <c r="AH499" s="181"/>
      <c r="AI499" s="181"/>
      <c r="AJ499" s="181"/>
      <c r="AK499" s="181">
        <f t="shared" si="33"/>
        <v>0</v>
      </c>
      <c r="AL499" s="181">
        <f t="shared" ref="AL499:AL561" si="34">S499-AK499</f>
        <v>557</v>
      </c>
      <c r="AM499" s="183" t="s">
        <v>1785</v>
      </c>
    </row>
    <row r="500" spans="1:39" ht="15.75" thickBot="1" x14ac:dyDescent="0.3">
      <c r="A500" s="378" t="s">
        <v>1362</v>
      </c>
      <c r="B500" s="379"/>
      <c r="C500" s="379"/>
      <c r="D500" s="379"/>
      <c r="E500" s="379"/>
      <c r="F500" s="379"/>
      <c r="G500" s="379"/>
      <c r="H500" s="379"/>
      <c r="I500" s="379"/>
      <c r="J500" s="379"/>
      <c r="K500" s="379"/>
      <c r="L500" s="379"/>
      <c r="M500" s="379"/>
      <c r="N500" s="379"/>
      <c r="O500" s="379"/>
      <c r="P500" s="379"/>
      <c r="Q500" s="379"/>
      <c r="R500" s="379"/>
      <c r="S500" s="379"/>
      <c r="T500" s="379"/>
      <c r="U500" s="379"/>
      <c r="V500" s="379"/>
      <c r="W500" s="379"/>
      <c r="X500" s="379"/>
      <c r="Y500" s="379"/>
      <c r="Z500" s="379"/>
      <c r="AA500" s="379"/>
      <c r="AB500" s="379"/>
      <c r="AC500" s="379"/>
      <c r="AD500" s="379"/>
      <c r="AE500" s="379"/>
      <c r="AF500" s="379"/>
      <c r="AG500" s="379"/>
      <c r="AH500" s="379"/>
      <c r="AI500" s="379"/>
      <c r="AJ500" s="379"/>
      <c r="AK500" s="379"/>
      <c r="AL500" s="379"/>
      <c r="AM500" s="380"/>
    </row>
    <row r="501" spans="1:39" ht="15.75" thickBot="1" x14ac:dyDescent="0.3">
      <c r="A501" s="287" t="s">
        <v>1363</v>
      </c>
      <c r="B501" s="175" t="s">
        <v>1364</v>
      </c>
      <c r="C501" s="176" t="s">
        <v>2392</v>
      </c>
      <c r="D501" s="177" t="s">
        <v>433</v>
      </c>
      <c r="E501" s="178">
        <v>650</v>
      </c>
      <c r="F501" s="179"/>
      <c r="G501" s="180"/>
      <c r="H501" s="181"/>
      <c r="I501" s="181"/>
      <c r="J501" s="181"/>
      <c r="K501" s="181"/>
      <c r="L501" s="181"/>
      <c r="M501" s="181"/>
      <c r="N501" s="181"/>
      <c r="O501" s="181"/>
      <c r="P501" s="181"/>
      <c r="Q501" s="181"/>
      <c r="R501" s="181"/>
      <c r="S501" s="181">
        <f t="shared" si="32"/>
        <v>650</v>
      </c>
      <c r="T501" s="181"/>
      <c r="U501" s="181"/>
      <c r="V501" s="182"/>
      <c r="W501" s="181"/>
      <c r="X501" s="181"/>
      <c r="Y501" s="181"/>
      <c r="Z501" s="181"/>
      <c r="AA501" s="181"/>
      <c r="AB501" s="181"/>
      <c r="AC501" s="181"/>
      <c r="AD501" s="181"/>
      <c r="AE501" s="181"/>
      <c r="AF501" s="181"/>
      <c r="AG501" s="181"/>
      <c r="AH501" s="181"/>
      <c r="AI501" s="181"/>
      <c r="AJ501" s="181"/>
      <c r="AK501" s="181">
        <f t="shared" si="33"/>
        <v>0</v>
      </c>
      <c r="AL501" s="181">
        <f t="shared" si="34"/>
        <v>650</v>
      </c>
      <c r="AM501" s="183" t="s">
        <v>1785</v>
      </c>
    </row>
    <row r="502" spans="1:39" ht="15.75" thickBot="1" x14ac:dyDescent="0.3">
      <c r="A502" s="378" t="s">
        <v>1365</v>
      </c>
      <c r="B502" s="379"/>
      <c r="C502" s="379"/>
      <c r="D502" s="379"/>
      <c r="E502" s="379"/>
      <c r="F502" s="379"/>
      <c r="G502" s="379"/>
      <c r="H502" s="379"/>
      <c r="I502" s="379"/>
      <c r="J502" s="379"/>
      <c r="K502" s="379"/>
      <c r="L502" s="379"/>
      <c r="M502" s="379"/>
      <c r="N502" s="379"/>
      <c r="O502" s="379"/>
      <c r="P502" s="379"/>
      <c r="Q502" s="379"/>
      <c r="R502" s="379"/>
      <c r="S502" s="379"/>
      <c r="T502" s="379"/>
      <c r="U502" s="379"/>
      <c r="V502" s="379"/>
      <c r="W502" s="379"/>
      <c r="X502" s="379"/>
      <c r="Y502" s="379"/>
      <c r="Z502" s="379"/>
      <c r="AA502" s="379"/>
      <c r="AB502" s="379"/>
      <c r="AC502" s="379"/>
      <c r="AD502" s="379"/>
      <c r="AE502" s="379"/>
      <c r="AF502" s="379"/>
      <c r="AG502" s="379"/>
      <c r="AH502" s="379"/>
      <c r="AI502" s="379"/>
      <c r="AJ502" s="379"/>
      <c r="AK502" s="379"/>
      <c r="AL502" s="379"/>
      <c r="AM502" s="380"/>
    </row>
    <row r="503" spans="1:39" x14ac:dyDescent="0.25">
      <c r="A503" s="283" t="s">
        <v>1366</v>
      </c>
      <c r="B503" s="213" t="s">
        <v>1367</v>
      </c>
      <c r="C503" s="214"/>
      <c r="D503" s="215"/>
      <c r="E503" s="153">
        <v>1000</v>
      </c>
      <c r="F503" s="154"/>
      <c r="G503" s="155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  <c r="S503" s="156">
        <f t="shared" si="32"/>
        <v>1000</v>
      </c>
      <c r="T503" s="156"/>
      <c r="U503" s="156"/>
      <c r="V503" s="157"/>
      <c r="W503" s="156"/>
      <c r="X503" s="156"/>
      <c r="Y503" s="156"/>
      <c r="Z503" s="156"/>
      <c r="AA503" s="156"/>
      <c r="AB503" s="156"/>
      <c r="AC503" s="156"/>
      <c r="AD503" s="156"/>
      <c r="AE503" s="156"/>
      <c r="AF503" s="156"/>
      <c r="AG503" s="156"/>
      <c r="AH503" s="156"/>
      <c r="AI503" s="156"/>
      <c r="AJ503" s="156"/>
      <c r="AK503" s="156">
        <v>500</v>
      </c>
      <c r="AL503" s="156">
        <f t="shared" si="34"/>
        <v>500</v>
      </c>
      <c r="AM503" s="158" t="s">
        <v>1785</v>
      </c>
    </row>
    <row r="504" spans="1:39" x14ac:dyDescent="0.25">
      <c r="A504" s="284" t="s">
        <v>1368</v>
      </c>
      <c r="B504" s="49" t="s">
        <v>1369</v>
      </c>
      <c r="C504" s="20"/>
      <c r="D504" s="101"/>
      <c r="E504" s="32">
        <v>0</v>
      </c>
      <c r="F504" s="38"/>
      <c r="G504" s="21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>
        <f t="shared" si="32"/>
        <v>0</v>
      </c>
      <c r="T504" s="34"/>
      <c r="U504" s="34"/>
      <c r="V504" s="35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H504" s="34"/>
      <c r="AI504" s="34"/>
      <c r="AJ504" s="34"/>
      <c r="AK504" s="34">
        <f t="shared" si="33"/>
        <v>0</v>
      </c>
      <c r="AL504" s="141">
        <f t="shared" si="34"/>
        <v>0</v>
      </c>
      <c r="AM504" s="159" t="s">
        <v>1785</v>
      </c>
    </row>
    <row r="505" spans="1:39" x14ac:dyDescent="0.25">
      <c r="A505" s="284" t="s">
        <v>1370</v>
      </c>
      <c r="B505" s="49" t="s">
        <v>1371</v>
      </c>
      <c r="C505" s="20"/>
      <c r="D505" s="101"/>
      <c r="E505" s="32">
        <v>0</v>
      </c>
      <c r="F505" s="38"/>
      <c r="G505" s="21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>
        <f t="shared" si="32"/>
        <v>0</v>
      </c>
      <c r="T505" s="34"/>
      <c r="U505" s="34"/>
      <c r="V505" s="35"/>
      <c r="W505" s="34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  <c r="AH505" s="34"/>
      <c r="AI505" s="34"/>
      <c r="AJ505" s="34"/>
      <c r="AK505" s="34">
        <f t="shared" si="33"/>
        <v>0</v>
      </c>
      <c r="AL505" s="141">
        <f t="shared" si="34"/>
        <v>0</v>
      </c>
      <c r="AM505" s="159" t="s">
        <v>1785</v>
      </c>
    </row>
    <row r="506" spans="1:39" x14ac:dyDescent="0.25">
      <c r="A506" s="284" t="s">
        <v>1372</v>
      </c>
      <c r="B506" s="49" t="s">
        <v>1373</v>
      </c>
      <c r="C506" s="20"/>
      <c r="D506" s="101"/>
      <c r="E506" s="32">
        <v>0</v>
      </c>
      <c r="F506" s="38"/>
      <c r="G506" s="21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>
        <f t="shared" si="32"/>
        <v>0</v>
      </c>
      <c r="T506" s="34"/>
      <c r="U506" s="34"/>
      <c r="V506" s="35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H506" s="34"/>
      <c r="AI506" s="34"/>
      <c r="AJ506" s="34"/>
      <c r="AK506" s="34">
        <f t="shared" si="33"/>
        <v>0</v>
      </c>
      <c r="AL506" s="141">
        <f t="shared" si="34"/>
        <v>0</v>
      </c>
      <c r="AM506" s="159" t="s">
        <v>1785</v>
      </c>
    </row>
    <row r="507" spans="1:39" x14ac:dyDescent="0.25">
      <c r="A507" s="284" t="s">
        <v>1374</v>
      </c>
      <c r="B507" s="49" t="s">
        <v>1375</v>
      </c>
      <c r="C507" s="20"/>
      <c r="D507" s="101"/>
      <c r="E507" s="32">
        <v>0</v>
      </c>
      <c r="F507" s="38"/>
      <c r="G507" s="21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>
        <f t="shared" si="32"/>
        <v>0</v>
      </c>
      <c r="T507" s="34"/>
      <c r="U507" s="34"/>
      <c r="V507" s="35"/>
      <c r="W507" s="34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  <c r="AH507" s="34"/>
      <c r="AI507" s="34"/>
      <c r="AJ507" s="34"/>
      <c r="AK507" s="34">
        <f t="shared" si="33"/>
        <v>0</v>
      </c>
      <c r="AL507" s="141">
        <f t="shared" si="34"/>
        <v>0</v>
      </c>
      <c r="AM507" s="159" t="s">
        <v>1792</v>
      </c>
    </row>
    <row r="508" spans="1:39" x14ac:dyDescent="0.25">
      <c r="A508" s="284" t="s">
        <v>1376</v>
      </c>
      <c r="B508" s="49" t="s">
        <v>1377</v>
      </c>
      <c r="C508" s="20"/>
      <c r="D508" s="101"/>
      <c r="E508" s="32">
        <v>0</v>
      </c>
      <c r="F508" s="38"/>
      <c r="G508" s="21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>
        <f t="shared" si="32"/>
        <v>0</v>
      </c>
      <c r="T508" s="34"/>
      <c r="U508" s="34"/>
      <c r="V508" s="35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  <c r="AH508" s="34"/>
      <c r="AI508" s="34"/>
      <c r="AJ508" s="34"/>
      <c r="AK508" s="34">
        <f t="shared" si="33"/>
        <v>0</v>
      </c>
      <c r="AL508" s="141">
        <f t="shared" si="34"/>
        <v>0</v>
      </c>
      <c r="AM508" s="159" t="s">
        <v>1785</v>
      </c>
    </row>
    <row r="509" spans="1:39" x14ac:dyDescent="0.25">
      <c r="A509" s="284" t="s">
        <v>1378</v>
      </c>
      <c r="B509" s="49" t="s">
        <v>1379</v>
      </c>
      <c r="C509" s="20"/>
      <c r="D509" s="101"/>
      <c r="E509" s="32">
        <v>1000</v>
      </c>
      <c r="F509" s="38"/>
      <c r="G509" s="21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>
        <f t="shared" si="32"/>
        <v>1000</v>
      </c>
      <c r="T509" s="34"/>
      <c r="U509" s="34"/>
      <c r="V509" s="35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H509" s="34"/>
      <c r="AI509" s="34"/>
      <c r="AJ509" s="34"/>
      <c r="AK509" s="34">
        <f t="shared" si="33"/>
        <v>0</v>
      </c>
      <c r="AL509" s="34">
        <f t="shared" si="34"/>
        <v>1000</v>
      </c>
      <c r="AM509" s="159" t="s">
        <v>1785</v>
      </c>
    </row>
    <row r="510" spans="1:39" x14ac:dyDescent="0.25">
      <c r="A510" s="284" t="s">
        <v>1380</v>
      </c>
      <c r="B510" s="49" t="s">
        <v>1381</v>
      </c>
      <c r="C510" s="20"/>
      <c r="D510" s="101"/>
      <c r="E510" s="32">
        <v>500</v>
      </c>
      <c r="F510" s="38"/>
      <c r="G510" s="21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>
        <f t="shared" si="32"/>
        <v>500</v>
      </c>
      <c r="T510" s="34"/>
      <c r="U510" s="34"/>
      <c r="V510" s="35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H510" s="34"/>
      <c r="AI510" s="34"/>
      <c r="AJ510" s="34"/>
      <c r="AK510" s="34">
        <f t="shared" si="33"/>
        <v>0</v>
      </c>
      <c r="AL510" s="34">
        <f t="shared" si="34"/>
        <v>500</v>
      </c>
      <c r="AM510" s="159" t="s">
        <v>1785</v>
      </c>
    </row>
    <row r="511" spans="1:39" x14ac:dyDescent="0.25">
      <c r="A511" s="284" t="s">
        <v>1382</v>
      </c>
      <c r="B511" s="49" t="s">
        <v>1383</v>
      </c>
      <c r="C511" s="20"/>
      <c r="D511" s="101"/>
      <c r="E511" s="32">
        <v>3486</v>
      </c>
      <c r="F511" s="38"/>
      <c r="G511" s="21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>
        <f t="shared" si="32"/>
        <v>3486</v>
      </c>
      <c r="T511" s="34"/>
      <c r="U511" s="34"/>
      <c r="V511" s="35">
        <f>500</f>
        <v>500</v>
      </c>
      <c r="W511" s="34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  <c r="AH511" s="34"/>
      <c r="AI511" s="34"/>
      <c r="AJ511" s="34"/>
      <c r="AK511" s="34">
        <f t="shared" si="33"/>
        <v>500</v>
      </c>
      <c r="AL511" s="34">
        <f t="shared" si="34"/>
        <v>2986</v>
      </c>
      <c r="AM511" s="159" t="s">
        <v>1785</v>
      </c>
    </row>
    <row r="512" spans="1:39" x14ac:dyDescent="0.25">
      <c r="A512" s="284" t="s">
        <v>1384</v>
      </c>
      <c r="B512" s="49" t="s">
        <v>1385</v>
      </c>
      <c r="C512" s="20"/>
      <c r="D512" s="101"/>
      <c r="E512" s="32">
        <v>2472</v>
      </c>
      <c r="F512" s="38"/>
      <c r="G512" s="21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>
        <f t="shared" si="32"/>
        <v>2472</v>
      </c>
      <c r="T512" s="34"/>
      <c r="U512" s="34"/>
      <c r="V512" s="35"/>
      <c r="W512" s="34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H512" s="34"/>
      <c r="AI512" s="34"/>
      <c r="AJ512" s="34"/>
      <c r="AK512" s="34">
        <f t="shared" si="33"/>
        <v>0</v>
      </c>
      <c r="AL512" s="34">
        <f t="shared" si="34"/>
        <v>2472</v>
      </c>
      <c r="AM512" s="159" t="s">
        <v>1785</v>
      </c>
    </row>
    <row r="513" spans="1:39" x14ac:dyDescent="0.25">
      <c r="A513" s="284" t="s">
        <v>1386</v>
      </c>
      <c r="B513" s="49" t="s">
        <v>1387</v>
      </c>
      <c r="C513" s="20"/>
      <c r="D513" s="101"/>
      <c r="E513" s="32">
        <v>1000</v>
      </c>
      <c r="F513" s="38"/>
      <c r="G513" s="21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>
        <f t="shared" si="32"/>
        <v>1000</v>
      </c>
      <c r="T513" s="34"/>
      <c r="U513" s="34"/>
      <c r="V513" s="35"/>
      <c r="W513" s="34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H513" s="34"/>
      <c r="AI513" s="34"/>
      <c r="AJ513" s="34"/>
      <c r="AK513" s="34">
        <f t="shared" si="33"/>
        <v>0</v>
      </c>
      <c r="AL513" s="34">
        <f t="shared" si="34"/>
        <v>1000</v>
      </c>
      <c r="AM513" s="159" t="s">
        <v>1785</v>
      </c>
    </row>
    <row r="514" spans="1:39" x14ac:dyDescent="0.25">
      <c r="A514" s="284" t="s">
        <v>1388</v>
      </c>
      <c r="B514" s="49" t="s">
        <v>1389</v>
      </c>
      <c r="C514" s="20"/>
      <c r="D514" s="101"/>
      <c r="E514" s="32">
        <v>500</v>
      </c>
      <c r="F514" s="38"/>
      <c r="G514" s="21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>
        <f t="shared" si="32"/>
        <v>500</v>
      </c>
      <c r="T514" s="34"/>
      <c r="U514" s="34"/>
      <c r="V514" s="35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H514" s="34"/>
      <c r="AI514" s="34"/>
      <c r="AJ514" s="34"/>
      <c r="AK514" s="34">
        <f t="shared" si="33"/>
        <v>0</v>
      </c>
      <c r="AL514" s="34">
        <f t="shared" si="34"/>
        <v>500</v>
      </c>
      <c r="AM514" s="159" t="s">
        <v>1785</v>
      </c>
    </row>
    <row r="515" spans="1:39" x14ac:dyDescent="0.25">
      <c r="A515" s="284" t="s">
        <v>1390</v>
      </c>
      <c r="B515" s="49" t="s">
        <v>1391</v>
      </c>
      <c r="C515" s="20"/>
      <c r="D515" s="101"/>
      <c r="E515" s="32">
        <v>0</v>
      </c>
      <c r="F515" s="38"/>
      <c r="G515" s="21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>
        <f>500</f>
        <v>500</v>
      </c>
      <c r="S515" s="34">
        <f t="shared" si="32"/>
        <v>500</v>
      </c>
      <c r="T515" s="34"/>
      <c r="U515" s="34"/>
      <c r="V515" s="35"/>
      <c r="W515" s="34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  <c r="AH515" s="34"/>
      <c r="AI515" s="34"/>
      <c r="AJ515" s="34"/>
      <c r="AK515" s="34">
        <f t="shared" si="33"/>
        <v>0</v>
      </c>
      <c r="AL515" s="34">
        <f t="shared" si="34"/>
        <v>500</v>
      </c>
      <c r="AM515" s="159" t="s">
        <v>1785</v>
      </c>
    </row>
    <row r="516" spans="1:39" x14ac:dyDescent="0.25">
      <c r="A516" s="284" t="s">
        <v>1392</v>
      </c>
      <c r="B516" s="49" t="s">
        <v>1393</v>
      </c>
      <c r="C516" s="20"/>
      <c r="D516" s="101"/>
      <c r="E516" s="32">
        <v>0</v>
      </c>
      <c r="F516" s="38"/>
      <c r="G516" s="21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>
        <f t="shared" si="32"/>
        <v>0</v>
      </c>
      <c r="T516" s="34"/>
      <c r="U516" s="34"/>
      <c r="V516" s="35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  <c r="AK516" s="34">
        <f t="shared" si="33"/>
        <v>0</v>
      </c>
      <c r="AL516" s="141">
        <f t="shared" si="34"/>
        <v>0</v>
      </c>
      <c r="AM516" s="159" t="s">
        <v>1785</v>
      </c>
    </row>
    <row r="517" spans="1:39" x14ac:dyDescent="0.25">
      <c r="A517" s="284" t="s">
        <v>1394</v>
      </c>
      <c r="B517" s="49" t="s">
        <v>1395</v>
      </c>
      <c r="C517" s="20"/>
      <c r="D517" s="101"/>
      <c r="E517" s="32">
        <v>500</v>
      </c>
      <c r="F517" s="38"/>
      <c r="G517" s="21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>
        <f t="shared" si="32"/>
        <v>500</v>
      </c>
      <c r="T517" s="34"/>
      <c r="U517" s="34"/>
      <c r="V517" s="35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  <c r="AI517" s="34"/>
      <c r="AJ517" s="34"/>
      <c r="AK517" s="34">
        <v>500</v>
      </c>
      <c r="AL517" s="141">
        <f t="shared" si="34"/>
        <v>0</v>
      </c>
      <c r="AM517" s="159" t="s">
        <v>1785</v>
      </c>
    </row>
    <row r="518" spans="1:39" x14ac:dyDescent="0.25">
      <c r="A518" s="284" t="s">
        <v>1396</v>
      </c>
      <c r="B518" s="49" t="s">
        <v>1397</v>
      </c>
      <c r="C518" s="20"/>
      <c r="D518" s="31"/>
      <c r="E518" s="32">
        <v>0</v>
      </c>
      <c r="F518" s="38"/>
      <c r="G518" s="21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>
        <f t="shared" ref="S518:S581" si="35">SUM(E518:R518)</f>
        <v>0</v>
      </c>
      <c r="T518" s="34"/>
      <c r="U518" s="34"/>
      <c r="V518" s="35"/>
      <c r="W518" s="34"/>
      <c r="X518" s="34"/>
      <c r="Y518" s="34"/>
      <c r="Z518" s="34"/>
      <c r="AA518" s="34"/>
      <c r="AB518" s="34"/>
      <c r="AC518" s="34"/>
      <c r="AD518" s="34"/>
      <c r="AE518" s="34"/>
      <c r="AF518" s="34"/>
      <c r="AG518" s="34"/>
      <c r="AH518" s="34"/>
      <c r="AI518" s="34"/>
      <c r="AJ518" s="34"/>
      <c r="AK518" s="34">
        <f>SUM(T518:AJ518)</f>
        <v>0</v>
      </c>
      <c r="AL518" s="141">
        <f t="shared" si="34"/>
        <v>0</v>
      </c>
      <c r="AM518" s="159" t="s">
        <v>1785</v>
      </c>
    </row>
    <row r="519" spans="1:39" x14ac:dyDescent="0.25">
      <c r="A519" s="284" t="s">
        <v>1398</v>
      </c>
      <c r="B519" s="49" t="s">
        <v>1399</v>
      </c>
      <c r="C519" s="20"/>
      <c r="D519" s="31"/>
      <c r="E519" s="32">
        <v>0</v>
      </c>
      <c r="F519" s="38"/>
      <c r="G519" s="21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>
        <f t="shared" si="35"/>
        <v>0</v>
      </c>
      <c r="T519" s="34"/>
      <c r="U519" s="34"/>
      <c r="V519" s="35"/>
      <c r="W519" s="34"/>
      <c r="X519" s="34"/>
      <c r="Y519" s="34"/>
      <c r="Z519" s="34"/>
      <c r="AA519" s="34"/>
      <c r="AB519" s="34"/>
      <c r="AC519" s="34"/>
      <c r="AD519" s="34"/>
      <c r="AE519" s="34"/>
      <c r="AF519" s="34"/>
      <c r="AG519" s="34"/>
      <c r="AH519" s="34"/>
      <c r="AI519" s="34"/>
      <c r="AJ519" s="34"/>
      <c r="AK519" s="34">
        <f t="shared" ref="AK519:AK579" si="36">SUM(T519:AJ519)</f>
        <v>0</v>
      </c>
      <c r="AL519" s="141">
        <f t="shared" si="34"/>
        <v>0</v>
      </c>
      <c r="AM519" s="159" t="s">
        <v>1785</v>
      </c>
    </row>
    <row r="520" spans="1:39" x14ac:dyDescent="0.25">
      <c r="A520" s="284" t="s">
        <v>1400</v>
      </c>
      <c r="B520" s="49" t="s">
        <v>1401</v>
      </c>
      <c r="C520" s="20"/>
      <c r="D520" s="31"/>
      <c r="E520" s="32">
        <v>500</v>
      </c>
      <c r="F520" s="38"/>
      <c r="G520" s="21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>
        <f t="shared" si="35"/>
        <v>500</v>
      </c>
      <c r="T520" s="34"/>
      <c r="U520" s="34"/>
      <c r="V520" s="35"/>
      <c r="W520" s="34"/>
      <c r="X520" s="34"/>
      <c r="Y520" s="34"/>
      <c r="Z520" s="34"/>
      <c r="AA520" s="34"/>
      <c r="AB520" s="34"/>
      <c r="AC520" s="34"/>
      <c r="AD520" s="34"/>
      <c r="AE520" s="34"/>
      <c r="AF520" s="34"/>
      <c r="AG520" s="34"/>
      <c r="AH520" s="34"/>
      <c r="AI520" s="34"/>
      <c r="AJ520" s="34"/>
      <c r="AK520" s="34">
        <f t="shared" si="36"/>
        <v>0</v>
      </c>
      <c r="AL520" s="34">
        <f t="shared" si="34"/>
        <v>500</v>
      </c>
      <c r="AM520" s="159" t="s">
        <v>1785</v>
      </c>
    </row>
    <row r="521" spans="1:39" x14ac:dyDescent="0.25">
      <c r="A521" s="284" t="s">
        <v>1402</v>
      </c>
      <c r="B521" s="49" t="s">
        <v>1403</v>
      </c>
      <c r="C521" s="20"/>
      <c r="D521" s="31"/>
      <c r="E521" s="32">
        <v>504</v>
      </c>
      <c r="F521" s="38"/>
      <c r="G521" s="21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>
        <f t="shared" si="35"/>
        <v>504</v>
      </c>
      <c r="T521" s="34"/>
      <c r="U521" s="34"/>
      <c r="V521" s="35"/>
      <c r="W521" s="34"/>
      <c r="X521" s="34"/>
      <c r="Y521" s="34"/>
      <c r="Z521" s="34"/>
      <c r="AA521" s="34"/>
      <c r="AB521" s="34"/>
      <c r="AC521" s="34"/>
      <c r="AD521" s="34"/>
      <c r="AE521" s="34"/>
      <c r="AF521" s="34"/>
      <c r="AG521" s="34"/>
      <c r="AH521" s="34"/>
      <c r="AI521" s="34"/>
      <c r="AJ521" s="34"/>
      <c r="AK521" s="34">
        <f t="shared" si="36"/>
        <v>0</v>
      </c>
      <c r="AL521" s="34">
        <f t="shared" si="34"/>
        <v>504</v>
      </c>
      <c r="AM521" s="159" t="s">
        <v>1785</v>
      </c>
    </row>
    <row r="522" spans="1:39" x14ac:dyDescent="0.25">
      <c r="A522" s="284" t="s">
        <v>1404</v>
      </c>
      <c r="B522" s="49" t="s">
        <v>1405</v>
      </c>
      <c r="C522" s="20"/>
      <c r="D522" s="31"/>
      <c r="E522" s="32">
        <v>0</v>
      </c>
      <c r="F522" s="38"/>
      <c r="G522" s="21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>
        <f t="shared" si="35"/>
        <v>0</v>
      </c>
      <c r="T522" s="34"/>
      <c r="U522" s="34"/>
      <c r="V522" s="35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  <c r="AH522" s="34"/>
      <c r="AI522" s="34"/>
      <c r="AJ522" s="34"/>
      <c r="AK522" s="34">
        <f t="shared" si="36"/>
        <v>0</v>
      </c>
      <c r="AL522" s="141">
        <f t="shared" si="34"/>
        <v>0</v>
      </c>
      <c r="AM522" s="159" t="s">
        <v>1785</v>
      </c>
    </row>
    <row r="523" spans="1:39" x14ac:dyDescent="0.25">
      <c r="A523" s="284" t="s">
        <v>1406</v>
      </c>
      <c r="B523" s="49" t="s">
        <v>1407</v>
      </c>
      <c r="C523" s="20"/>
      <c r="D523" s="31"/>
      <c r="E523" s="32">
        <v>2</v>
      </c>
      <c r="F523" s="38"/>
      <c r="G523" s="21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>
        <f t="shared" si="35"/>
        <v>2</v>
      </c>
      <c r="T523" s="34"/>
      <c r="U523" s="34"/>
      <c r="V523" s="35"/>
      <c r="W523" s="34"/>
      <c r="X523" s="34"/>
      <c r="Y523" s="34"/>
      <c r="Z523" s="34"/>
      <c r="AA523" s="34"/>
      <c r="AB523" s="34"/>
      <c r="AC523" s="34"/>
      <c r="AD523" s="34"/>
      <c r="AE523" s="34"/>
      <c r="AF523" s="34"/>
      <c r="AG523" s="34"/>
      <c r="AH523" s="34"/>
      <c r="AI523" s="34"/>
      <c r="AJ523" s="34"/>
      <c r="AK523" s="34">
        <f t="shared" si="36"/>
        <v>0</v>
      </c>
      <c r="AL523" s="34">
        <f t="shared" si="34"/>
        <v>2</v>
      </c>
      <c r="AM523" s="159" t="s">
        <v>1792</v>
      </c>
    </row>
    <row r="524" spans="1:39" x14ac:dyDescent="0.25">
      <c r="A524" s="284" t="s">
        <v>1408</v>
      </c>
      <c r="B524" s="49" t="s">
        <v>1409</v>
      </c>
      <c r="C524" s="20"/>
      <c r="D524" s="31"/>
      <c r="E524" s="32">
        <v>0</v>
      </c>
      <c r="F524" s="38"/>
      <c r="G524" s="21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>
        <f t="shared" si="35"/>
        <v>0</v>
      </c>
      <c r="T524" s="34"/>
      <c r="U524" s="34"/>
      <c r="V524" s="35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  <c r="AH524" s="34"/>
      <c r="AI524" s="34"/>
      <c r="AJ524" s="34"/>
      <c r="AK524" s="34">
        <f t="shared" si="36"/>
        <v>0</v>
      </c>
      <c r="AL524" s="141">
        <f t="shared" si="34"/>
        <v>0</v>
      </c>
      <c r="AM524" s="159" t="s">
        <v>1796</v>
      </c>
    </row>
    <row r="525" spans="1:39" x14ac:dyDescent="0.25">
      <c r="A525" s="284" t="s">
        <v>1410</v>
      </c>
      <c r="B525" s="49" t="s">
        <v>1411</v>
      </c>
      <c r="C525" s="20"/>
      <c r="D525" s="31"/>
      <c r="E525" s="32">
        <v>0</v>
      </c>
      <c r="F525" s="38"/>
      <c r="G525" s="21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>
        <f t="shared" si="35"/>
        <v>0</v>
      </c>
      <c r="T525" s="34"/>
      <c r="U525" s="34"/>
      <c r="V525" s="35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H525" s="34"/>
      <c r="AI525" s="34"/>
      <c r="AJ525" s="34"/>
      <c r="AK525" s="34">
        <f t="shared" si="36"/>
        <v>0</v>
      </c>
      <c r="AL525" s="141">
        <f t="shared" si="34"/>
        <v>0</v>
      </c>
      <c r="AM525" s="159" t="s">
        <v>1796</v>
      </c>
    </row>
    <row r="526" spans="1:39" ht="25.5" x14ac:dyDescent="0.25">
      <c r="A526" s="284" t="s">
        <v>1412</v>
      </c>
      <c r="B526" s="70" t="s">
        <v>1413</v>
      </c>
      <c r="C526" s="20"/>
      <c r="D526" s="31"/>
      <c r="E526" s="32">
        <v>625</v>
      </c>
      <c r="F526" s="38"/>
      <c r="G526" s="21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>
        <f>250</f>
        <v>250</v>
      </c>
      <c r="S526" s="34">
        <f t="shared" si="35"/>
        <v>875</v>
      </c>
      <c r="T526" s="34"/>
      <c r="U526" s="34"/>
      <c r="V526" s="35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  <c r="AH526" s="34"/>
      <c r="AI526" s="34"/>
      <c r="AJ526" s="34"/>
      <c r="AK526" s="34">
        <f t="shared" si="36"/>
        <v>0</v>
      </c>
      <c r="AL526" s="34">
        <f t="shared" si="34"/>
        <v>875</v>
      </c>
      <c r="AM526" s="159" t="s">
        <v>1785</v>
      </c>
    </row>
    <row r="527" spans="1:39" x14ac:dyDescent="0.25">
      <c r="A527" s="284" t="s">
        <v>1414</v>
      </c>
      <c r="B527" s="36" t="s">
        <v>1415</v>
      </c>
      <c r="C527" s="20"/>
      <c r="D527" s="31"/>
      <c r="E527" s="32">
        <v>0</v>
      </c>
      <c r="F527" s="38"/>
      <c r="G527" s="21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>
        <f t="shared" si="35"/>
        <v>0</v>
      </c>
      <c r="T527" s="34"/>
      <c r="U527" s="34"/>
      <c r="V527" s="35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  <c r="AH527" s="34"/>
      <c r="AI527" s="34"/>
      <c r="AJ527" s="34"/>
      <c r="AK527" s="34">
        <f t="shared" si="36"/>
        <v>0</v>
      </c>
      <c r="AL527" s="141">
        <f t="shared" si="34"/>
        <v>0</v>
      </c>
      <c r="AM527" s="159" t="s">
        <v>1785</v>
      </c>
    </row>
    <row r="528" spans="1:39" ht="25.5" x14ac:dyDescent="0.25">
      <c r="A528" s="284" t="s">
        <v>1416</v>
      </c>
      <c r="B528" s="36" t="s">
        <v>1417</v>
      </c>
      <c r="C528" s="20"/>
      <c r="D528" s="31"/>
      <c r="E528" s="32">
        <v>500</v>
      </c>
      <c r="F528" s="38"/>
      <c r="G528" s="21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>
        <f t="shared" si="35"/>
        <v>500</v>
      </c>
      <c r="T528" s="34"/>
      <c r="U528" s="34"/>
      <c r="V528" s="35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H528" s="34"/>
      <c r="AI528" s="34"/>
      <c r="AJ528" s="34"/>
      <c r="AK528" s="34">
        <f t="shared" si="36"/>
        <v>0</v>
      </c>
      <c r="AL528" s="34">
        <f t="shared" si="34"/>
        <v>500</v>
      </c>
      <c r="AM528" s="159" t="s">
        <v>1785</v>
      </c>
    </row>
    <row r="529" spans="1:39" x14ac:dyDescent="0.25">
      <c r="A529" s="284" t="s">
        <v>1418</v>
      </c>
      <c r="B529" s="36" t="s">
        <v>1419</v>
      </c>
      <c r="C529" s="20"/>
      <c r="D529" s="31"/>
      <c r="E529" s="32">
        <v>500</v>
      </c>
      <c r="F529" s="38"/>
      <c r="G529" s="21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>
        <f t="shared" si="35"/>
        <v>500</v>
      </c>
      <c r="T529" s="34"/>
      <c r="U529" s="34"/>
      <c r="V529" s="35"/>
      <c r="W529" s="34"/>
      <c r="X529" s="34"/>
      <c r="Y529" s="34"/>
      <c r="Z529" s="34"/>
      <c r="AA529" s="34"/>
      <c r="AB529" s="34"/>
      <c r="AC529" s="34"/>
      <c r="AD529" s="34"/>
      <c r="AE529" s="34"/>
      <c r="AF529" s="34"/>
      <c r="AG529" s="34"/>
      <c r="AH529" s="34"/>
      <c r="AI529" s="34"/>
      <c r="AJ529" s="34"/>
      <c r="AK529" s="34">
        <f t="shared" si="36"/>
        <v>0</v>
      </c>
      <c r="AL529" s="34">
        <f t="shared" si="34"/>
        <v>500</v>
      </c>
      <c r="AM529" s="159" t="s">
        <v>1785</v>
      </c>
    </row>
    <row r="530" spans="1:39" x14ac:dyDescent="0.25">
      <c r="A530" s="284" t="s">
        <v>1420</v>
      </c>
      <c r="B530" s="36" t="s">
        <v>1421</v>
      </c>
      <c r="C530" s="20"/>
      <c r="D530" s="31"/>
      <c r="E530" s="32">
        <v>6</v>
      </c>
      <c r="F530" s="38"/>
      <c r="G530" s="21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>
        <f t="shared" si="35"/>
        <v>6</v>
      </c>
      <c r="T530" s="34"/>
      <c r="U530" s="34"/>
      <c r="V530" s="35">
        <f>1</f>
        <v>1</v>
      </c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H530" s="34"/>
      <c r="AI530" s="34"/>
      <c r="AJ530" s="34"/>
      <c r="AK530" s="34">
        <v>5</v>
      </c>
      <c r="AL530" s="34">
        <f t="shared" si="34"/>
        <v>1</v>
      </c>
      <c r="AM530" s="159" t="s">
        <v>1796</v>
      </c>
    </row>
    <row r="531" spans="1:39" x14ac:dyDescent="0.25">
      <c r="A531" s="284" t="s">
        <v>1422</v>
      </c>
      <c r="B531" s="36" t="s">
        <v>1423</v>
      </c>
      <c r="C531" s="21"/>
      <c r="D531" s="37"/>
      <c r="E531" s="32">
        <v>1000</v>
      </c>
      <c r="F531" s="38"/>
      <c r="G531" s="21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>
        <f t="shared" si="35"/>
        <v>1000</v>
      </c>
      <c r="T531" s="34"/>
      <c r="U531" s="34"/>
      <c r="V531" s="35"/>
      <c r="W531" s="34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  <c r="AH531" s="34"/>
      <c r="AI531" s="34"/>
      <c r="AJ531" s="34"/>
      <c r="AK531" s="34">
        <f t="shared" si="36"/>
        <v>0</v>
      </c>
      <c r="AL531" s="34">
        <f t="shared" si="34"/>
        <v>1000</v>
      </c>
      <c r="AM531" s="159" t="s">
        <v>1785</v>
      </c>
    </row>
    <row r="532" spans="1:39" x14ac:dyDescent="0.25">
      <c r="A532" s="284" t="s">
        <v>1424</v>
      </c>
      <c r="B532" s="49" t="s">
        <v>1425</v>
      </c>
      <c r="C532" s="21"/>
      <c r="D532" s="37"/>
      <c r="E532" s="32">
        <v>500</v>
      </c>
      <c r="F532" s="38"/>
      <c r="G532" s="21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>
        <f t="shared" si="35"/>
        <v>500</v>
      </c>
      <c r="T532" s="34"/>
      <c r="U532" s="34"/>
      <c r="V532" s="35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  <c r="AH532" s="34"/>
      <c r="AI532" s="34"/>
      <c r="AJ532" s="34"/>
      <c r="AK532" s="34">
        <f t="shared" si="36"/>
        <v>0</v>
      </c>
      <c r="AL532" s="34">
        <f t="shared" si="34"/>
        <v>500</v>
      </c>
      <c r="AM532" s="159" t="s">
        <v>1785</v>
      </c>
    </row>
    <row r="533" spans="1:39" x14ac:dyDescent="0.25">
      <c r="A533" s="284" t="s">
        <v>1426</v>
      </c>
      <c r="B533" s="36" t="s">
        <v>1427</v>
      </c>
      <c r="C533" s="21"/>
      <c r="D533" s="37"/>
      <c r="E533" s="32">
        <v>0</v>
      </c>
      <c r="F533" s="38"/>
      <c r="G533" s="21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>
        <f t="shared" si="35"/>
        <v>0</v>
      </c>
      <c r="T533" s="34"/>
      <c r="U533" s="34"/>
      <c r="V533" s="35"/>
      <c r="W533" s="34"/>
      <c r="X533" s="34"/>
      <c r="Y533" s="34"/>
      <c r="Z533" s="34"/>
      <c r="AA533" s="34"/>
      <c r="AB533" s="34"/>
      <c r="AC533" s="34"/>
      <c r="AD533" s="34"/>
      <c r="AE533" s="34"/>
      <c r="AF533" s="34"/>
      <c r="AG533" s="34"/>
      <c r="AH533" s="34"/>
      <c r="AI533" s="34"/>
      <c r="AJ533" s="34"/>
      <c r="AK533" s="34">
        <f t="shared" si="36"/>
        <v>0</v>
      </c>
      <c r="AL533" s="141">
        <f t="shared" si="34"/>
        <v>0</v>
      </c>
      <c r="AM533" s="159" t="s">
        <v>1785</v>
      </c>
    </row>
    <row r="534" spans="1:39" x14ac:dyDescent="0.25">
      <c r="A534" s="284" t="s">
        <v>1428</v>
      </c>
      <c r="B534" s="36" t="s">
        <v>1429</v>
      </c>
      <c r="C534" s="21"/>
      <c r="D534" s="37"/>
      <c r="E534" s="32">
        <v>0</v>
      </c>
      <c r="F534" s="38"/>
      <c r="G534" s="21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>
        <f t="shared" si="35"/>
        <v>0</v>
      </c>
      <c r="T534" s="34"/>
      <c r="U534" s="34"/>
      <c r="V534" s="35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H534" s="34"/>
      <c r="AI534" s="34"/>
      <c r="AJ534" s="34"/>
      <c r="AK534" s="34">
        <f t="shared" si="36"/>
        <v>0</v>
      </c>
      <c r="AL534" s="141">
        <f t="shared" si="34"/>
        <v>0</v>
      </c>
      <c r="AM534" s="159" t="s">
        <v>1785</v>
      </c>
    </row>
    <row r="535" spans="1:39" x14ac:dyDescent="0.25">
      <c r="A535" s="286" t="s">
        <v>1430</v>
      </c>
      <c r="B535" s="56" t="s">
        <v>1431</v>
      </c>
      <c r="C535" s="59"/>
      <c r="D535" s="99"/>
      <c r="E535" s="32">
        <v>0</v>
      </c>
      <c r="F535" s="38"/>
      <c r="G535" s="21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>
        <f t="shared" si="35"/>
        <v>0</v>
      </c>
      <c r="T535" s="34"/>
      <c r="U535" s="34"/>
      <c r="V535" s="35"/>
      <c r="W535" s="34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  <c r="AH535" s="34"/>
      <c r="AI535" s="34"/>
      <c r="AJ535" s="34"/>
      <c r="AK535" s="34">
        <f t="shared" si="36"/>
        <v>0</v>
      </c>
      <c r="AL535" s="141">
        <f t="shared" si="34"/>
        <v>0</v>
      </c>
      <c r="AM535" s="159" t="s">
        <v>1797</v>
      </c>
    </row>
    <row r="536" spans="1:39" x14ac:dyDescent="0.25">
      <c r="A536" s="284" t="s">
        <v>1432</v>
      </c>
      <c r="B536" s="49" t="s">
        <v>1433</v>
      </c>
      <c r="C536" s="21"/>
      <c r="D536" s="37"/>
      <c r="E536" s="32">
        <v>500</v>
      </c>
      <c r="F536" s="38"/>
      <c r="G536" s="21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>
        <f t="shared" si="35"/>
        <v>500</v>
      </c>
      <c r="T536" s="34"/>
      <c r="U536" s="34"/>
      <c r="V536" s="35"/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  <c r="AH536" s="34"/>
      <c r="AI536" s="34"/>
      <c r="AJ536" s="34"/>
      <c r="AK536" s="34">
        <f t="shared" si="36"/>
        <v>0</v>
      </c>
      <c r="AL536" s="34">
        <f t="shared" si="34"/>
        <v>500</v>
      </c>
      <c r="AM536" s="159" t="s">
        <v>1785</v>
      </c>
    </row>
    <row r="537" spans="1:39" x14ac:dyDescent="0.25">
      <c r="A537" s="284" t="s">
        <v>1434</v>
      </c>
      <c r="B537" s="49" t="s">
        <v>1435</v>
      </c>
      <c r="C537" s="21"/>
      <c r="D537" s="37"/>
      <c r="E537" s="32">
        <v>500</v>
      </c>
      <c r="F537" s="38"/>
      <c r="G537" s="21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>
        <f t="shared" si="35"/>
        <v>500</v>
      </c>
      <c r="T537" s="34"/>
      <c r="U537" s="34"/>
      <c r="V537" s="35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  <c r="AH537" s="34"/>
      <c r="AI537" s="34"/>
      <c r="AJ537" s="34"/>
      <c r="AK537" s="34">
        <f t="shared" si="36"/>
        <v>0</v>
      </c>
      <c r="AL537" s="34">
        <f t="shared" si="34"/>
        <v>500</v>
      </c>
      <c r="AM537" s="159" t="s">
        <v>1785</v>
      </c>
    </row>
    <row r="538" spans="1:39" x14ac:dyDescent="0.25">
      <c r="A538" s="294" t="s">
        <v>1436</v>
      </c>
      <c r="B538" s="56" t="s">
        <v>1437</v>
      </c>
      <c r="C538" s="59"/>
      <c r="D538" s="99"/>
      <c r="E538" s="32">
        <v>0</v>
      </c>
      <c r="F538" s="58"/>
      <c r="G538" s="59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>
        <f t="shared" si="35"/>
        <v>0</v>
      </c>
      <c r="T538" s="34"/>
      <c r="U538" s="34"/>
      <c r="V538" s="35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H538" s="34"/>
      <c r="AI538" s="34"/>
      <c r="AJ538" s="34"/>
      <c r="AK538" s="34">
        <v>500</v>
      </c>
      <c r="AL538" s="141">
        <v>0</v>
      </c>
      <c r="AM538" s="159" t="s">
        <v>1785</v>
      </c>
    </row>
    <row r="539" spans="1:39" x14ac:dyDescent="0.25">
      <c r="A539" s="294" t="s">
        <v>1438</v>
      </c>
      <c r="B539" s="49" t="s">
        <v>1439</v>
      </c>
      <c r="C539" s="21"/>
      <c r="D539" s="37"/>
      <c r="E539" s="32">
        <v>500</v>
      </c>
      <c r="F539" s="38"/>
      <c r="G539" s="21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>
        <f>500</f>
        <v>500</v>
      </c>
      <c r="S539" s="34">
        <f t="shared" si="35"/>
        <v>1000</v>
      </c>
      <c r="T539" s="34"/>
      <c r="U539" s="34"/>
      <c r="V539" s="35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H539" s="34"/>
      <c r="AI539" s="34"/>
      <c r="AJ539" s="34"/>
      <c r="AK539" s="34">
        <f t="shared" si="36"/>
        <v>0</v>
      </c>
      <c r="AL539" s="34">
        <f t="shared" si="34"/>
        <v>1000</v>
      </c>
      <c r="AM539" s="159" t="s">
        <v>1785</v>
      </c>
    </row>
    <row r="540" spans="1:39" x14ac:dyDescent="0.25">
      <c r="A540" s="294" t="s">
        <v>1440</v>
      </c>
      <c r="B540" s="49" t="s">
        <v>1441</v>
      </c>
      <c r="C540" s="21"/>
      <c r="D540" s="37"/>
      <c r="E540" s="32">
        <v>500</v>
      </c>
      <c r="F540" s="38"/>
      <c r="G540" s="21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>
        <f t="shared" si="35"/>
        <v>500</v>
      </c>
      <c r="T540" s="34"/>
      <c r="U540" s="34"/>
      <c r="V540" s="35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H540" s="34"/>
      <c r="AI540" s="34"/>
      <c r="AJ540" s="34"/>
      <c r="AK540" s="34">
        <f t="shared" si="36"/>
        <v>0</v>
      </c>
      <c r="AL540" s="34">
        <f t="shared" si="34"/>
        <v>500</v>
      </c>
      <c r="AM540" s="159" t="s">
        <v>1785</v>
      </c>
    </row>
    <row r="541" spans="1:39" x14ac:dyDescent="0.25">
      <c r="A541" s="294" t="s">
        <v>1442</v>
      </c>
      <c r="B541" s="49" t="s">
        <v>1443</v>
      </c>
      <c r="C541" s="26"/>
      <c r="D541" s="74" t="s">
        <v>1511</v>
      </c>
      <c r="E541" s="75">
        <v>5</v>
      </c>
      <c r="F541" s="76"/>
      <c r="G541" s="26"/>
      <c r="H541" s="77"/>
      <c r="I541" s="77"/>
      <c r="J541" s="77"/>
      <c r="K541" s="77"/>
      <c r="L541" s="77"/>
      <c r="M541" s="77"/>
      <c r="N541" s="77"/>
      <c r="O541" s="77"/>
      <c r="P541" s="77"/>
      <c r="Q541" s="77"/>
      <c r="R541" s="77"/>
      <c r="S541" s="77">
        <f t="shared" si="35"/>
        <v>5</v>
      </c>
      <c r="T541" s="77"/>
      <c r="U541" s="77"/>
      <c r="V541" s="78">
        <f>1</f>
        <v>1</v>
      </c>
      <c r="W541" s="77"/>
      <c r="X541" s="77"/>
      <c r="Y541" s="77"/>
      <c r="Z541" s="77"/>
      <c r="AA541" s="77"/>
      <c r="AB541" s="77"/>
      <c r="AC541" s="77"/>
      <c r="AD541" s="77"/>
      <c r="AE541" s="77"/>
      <c r="AF541" s="77"/>
      <c r="AG541" s="77"/>
      <c r="AH541" s="77"/>
      <c r="AI541" s="77"/>
      <c r="AJ541" s="77"/>
      <c r="AK541" s="77">
        <v>3</v>
      </c>
      <c r="AL541" s="77">
        <f t="shared" si="34"/>
        <v>2</v>
      </c>
      <c r="AM541" s="216" t="s">
        <v>1796</v>
      </c>
    </row>
    <row r="542" spans="1:39" x14ac:dyDescent="0.25">
      <c r="A542" s="294" t="s">
        <v>1444</v>
      </c>
      <c r="B542" s="49" t="s">
        <v>1445</v>
      </c>
      <c r="C542" s="21"/>
      <c r="D542" s="37" t="s">
        <v>466</v>
      </c>
      <c r="E542" s="32">
        <v>0</v>
      </c>
      <c r="F542" s="38"/>
      <c r="G542" s="21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>
        <f t="shared" si="35"/>
        <v>0</v>
      </c>
      <c r="T542" s="34"/>
      <c r="U542" s="34"/>
      <c r="V542" s="35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H542" s="34"/>
      <c r="AI542" s="34"/>
      <c r="AJ542" s="34"/>
      <c r="AK542" s="34">
        <f t="shared" si="36"/>
        <v>0</v>
      </c>
      <c r="AL542" s="141">
        <f t="shared" si="34"/>
        <v>0</v>
      </c>
      <c r="AM542" s="159" t="s">
        <v>1785</v>
      </c>
    </row>
    <row r="543" spans="1:39" x14ac:dyDescent="0.25">
      <c r="A543" s="294" t="s">
        <v>1446</v>
      </c>
      <c r="B543" s="49" t="s">
        <v>1447</v>
      </c>
      <c r="C543" s="21"/>
      <c r="D543" s="37"/>
      <c r="E543" s="32">
        <v>0</v>
      </c>
      <c r="F543" s="38"/>
      <c r="G543" s="21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>
        <f t="shared" si="35"/>
        <v>0</v>
      </c>
      <c r="T543" s="34"/>
      <c r="U543" s="34"/>
      <c r="V543" s="35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H543" s="34"/>
      <c r="AI543" s="34"/>
      <c r="AJ543" s="34"/>
      <c r="AK543" s="34">
        <f t="shared" si="36"/>
        <v>0</v>
      </c>
      <c r="AL543" s="141">
        <f t="shared" si="34"/>
        <v>0</v>
      </c>
      <c r="AM543" s="159" t="s">
        <v>1785</v>
      </c>
    </row>
    <row r="544" spans="1:39" x14ac:dyDescent="0.25">
      <c r="A544" s="294" t="s">
        <v>1448</v>
      </c>
      <c r="B544" s="36" t="s">
        <v>1449</v>
      </c>
      <c r="C544" s="21"/>
      <c r="D544" s="37"/>
      <c r="E544" s="32">
        <v>0</v>
      </c>
      <c r="F544" s="38"/>
      <c r="G544" s="21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>
        <f t="shared" si="35"/>
        <v>0</v>
      </c>
      <c r="T544" s="34"/>
      <c r="U544" s="34"/>
      <c r="V544" s="35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H544" s="34"/>
      <c r="AI544" s="34"/>
      <c r="AJ544" s="34"/>
      <c r="AK544" s="34">
        <f t="shared" si="36"/>
        <v>0</v>
      </c>
      <c r="AL544" s="141">
        <f t="shared" si="34"/>
        <v>0</v>
      </c>
      <c r="AM544" s="159" t="s">
        <v>1798</v>
      </c>
    </row>
    <row r="545" spans="1:39" x14ac:dyDescent="0.25">
      <c r="A545" s="294" t="s">
        <v>1450</v>
      </c>
      <c r="B545" s="36" t="s">
        <v>1451</v>
      </c>
      <c r="C545" s="21"/>
      <c r="D545" s="37"/>
      <c r="E545" s="32">
        <v>320</v>
      </c>
      <c r="F545" s="38"/>
      <c r="G545" s="21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>
        <f t="shared" si="35"/>
        <v>320</v>
      </c>
      <c r="T545" s="34"/>
      <c r="U545" s="34"/>
      <c r="V545" s="35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H545" s="34"/>
      <c r="AI545" s="34"/>
      <c r="AJ545" s="34"/>
      <c r="AK545" s="34">
        <f t="shared" si="36"/>
        <v>0</v>
      </c>
      <c r="AL545" s="34">
        <f t="shared" si="34"/>
        <v>320</v>
      </c>
      <c r="AM545" s="159" t="s">
        <v>1785</v>
      </c>
    </row>
    <row r="546" spans="1:39" x14ac:dyDescent="0.25">
      <c r="A546" s="294" t="s">
        <v>1452</v>
      </c>
      <c r="B546" s="36" t="s">
        <v>1453</v>
      </c>
      <c r="C546" s="21"/>
      <c r="D546" s="37" t="s">
        <v>433</v>
      </c>
      <c r="E546" s="32">
        <v>2000</v>
      </c>
      <c r="F546" s="38"/>
      <c r="G546" s="21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>
        <f t="shared" si="35"/>
        <v>2000</v>
      </c>
      <c r="T546" s="34"/>
      <c r="U546" s="34"/>
      <c r="V546" s="35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H546" s="34"/>
      <c r="AI546" s="34"/>
      <c r="AJ546" s="34"/>
      <c r="AK546" s="34">
        <f t="shared" si="36"/>
        <v>0</v>
      </c>
      <c r="AL546" s="34">
        <f t="shared" si="34"/>
        <v>2000</v>
      </c>
      <c r="AM546" s="159" t="s">
        <v>1785</v>
      </c>
    </row>
    <row r="547" spans="1:39" x14ac:dyDescent="0.25">
      <c r="A547" s="284" t="s">
        <v>1454</v>
      </c>
      <c r="B547" s="36" t="s">
        <v>1455</v>
      </c>
      <c r="C547" s="21"/>
      <c r="D547" s="37" t="s">
        <v>445</v>
      </c>
      <c r="E547" s="32">
        <v>0.1</v>
      </c>
      <c r="F547" s="38"/>
      <c r="G547" s="21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>
        <f t="shared" si="35"/>
        <v>0.1</v>
      </c>
      <c r="T547" s="34"/>
      <c r="U547" s="34"/>
      <c r="V547" s="35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H547" s="34"/>
      <c r="AI547" s="34"/>
      <c r="AJ547" s="34"/>
      <c r="AK547" s="34">
        <f t="shared" si="36"/>
        <v>0</v>
      </c>
      <c r="AL547" s="139">
        <f t="shared" si="34"/>
        <v>0.1</v>
      </c>
      <c r="AM547" s="159"/>
    </row>
    <row r="548" spans="1:39" x14ac:dyDescent="0.25">
      <c r="A548" s="284" t="s">
        <v>1456</v>
      </c>
      <c r="B548" s="79" t="s">
        <v>1457</v>
      </c>
      <c r="C548" s="21"/>
      <c r="D548" s="37"/>
      <c r="E548" s="32">
        <v>0</v>
      </c>
      <c r="F548" s="38"/>
      <c r="G548" s="21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>
        <f t="shared" si="35"/>
        <v>0</v>
      </c>
      <c r="T548" s="34"/>
      <c r="U548" s="34"/>
      <c r="V548" s="35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H548" s="34"/>
      <c r="AI548" s="34"/>
      <c r="AJ548" s="34"/>
      <c r="AK548" s="34">
        <f t="shared" si="36"/>
        <v>0</v>
      </c>
      <c r="AL548" s="141">
        <f t="shared" si="34"/>
        <v>0</v>
      </c>
      <c r="AM548" s="159" t="s">
        <v>1785</v>
      </c>
    </row>
    <row r="549" spans="1:39" x14ac:dyDescent="0.25">
      <c r="A549" s="294" t="s">
        <v>1458</v>
      </c>
      <c r="B549" s="79" t="s">
        <v>1459</v>
      </c>
      <c r="C549" s="21"/>
      <c r="D549" s="37"/>
      <c r="E549" s="32">
        <v>500</v>
      </c>
      <c r="F549" s="38"/>
      <c r="G549" s="21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>
        <f t="shared" si="35"/>
        <v>500</v>
      </c>
      <c r="T549" s="34"/>
      <c r="U549" s="34"/>
      <c r="V549" s="35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H549" s="34"/>
      <c r="AI549" s="34"/>
      <c r="AJ549" s="34"/>
      <c r="AK549" s="34">
        <f t="shared" si="36"/>
        <v>0</v>
      </c>
      <c r="AL549" s="34">
        <f t="shared" si="34"/>
        <v>500</v>
      </c>
      <c r="AM549" s="159" t="s">
        <v>1785</v>
      </c>
    </row>
    <row r="550" spans="1:39" x14ac:dyDescent="0.25">
      <c r="A550" s="294" t="s">
        <v>1460</v>
      </c>
      <c r="B550" s="79" t="s">
        <v>1461</v>
      </c>
      <c r="C550" s="21"/>
      <c r="D550" s="37"/>
      <c r="E550" s="32">
        <v>1000</v>
      </c>
      <c r="F550" s="38"/>
      <c r="G550" s="21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>
        <f t="shared" si="35"/>
        <v>1000</v>
      </c>
      <c r="T550" s="34"/>
      <c r="U550" s="34"/>
      <c r="V550" s="35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H550" s="34"/>
      <c r="AI550" s="34"/>
      <c r="AJ550" s="34"/>
      <c r="AK550" s="34">
        <f t="shared" si="36"/>
        <v>0</v>
      </c>
      <c r="AL550" s="34">
        <f t="shared" si="34"/>
        <v>1000</v>
      </c>
      <c r="AM550" s="159" t="s">
        <v>1785</v>
      </c>
    </row>
    <row r="551" spans="1:39" x14ac:dyDescent="0.25">
      <c r="A551" s="294" t="s">
        <v>1462</v>
      </c>
      <c r="B551" s="79" t="s">
        <v>1463</v>
      </c>
      <c r="C551" s="21"/>
      <c r="D551" s="37"/>
      <c r="E551" s="32">
        <v>1000</v>
      </c>
      <c r="F551" s="63"/>
      <c r="G551" s="6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>
        <f t="shared" si="35"/>
        <v>1000</v>
      </c>
      <c r="T551" s="34"/>
      <c r="U551" s="34"/>
      <c r="V551" s="35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H551" s="34"/>
      <c r="AI551" s="34"/>
      <c r="AJ551" s="34"/>
      <c r="AK551" s="34">
        <f t="shared" si="36"/>
        <v>0</v>
      </c>
      <c r="AL551" s="34">
        <f t="shared" si="34"/>
        <v>1000</v>
      </c>
      <c r="AM551" s="159" t="s">
        <v>1785</v>
      </c>
    </row>
    <row r="552" spans="1:39" x14ac:dyDescent="0.25">
      <c r="A552" s="294" t="s">
        <v>1464</v>
      </c>
      <c r="B552" s="79" t="s">
        <v>1465</v>
      </c>
      <c r="C552" s="21"/>
      <c r="D552" s="37"/>
      <c r="E552" s="32">
        <v>500</v>
      </c>
      <c r="F552" s="63"/>
      <c r="G552" s="6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>
        <f t="shared" si="35"/>
        <v>500</v>
      </c>
      <c r="T552" s="34"/>
      <c r="U552" s="34"/>
      <c r="V552" s="35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  <c r="AH552" s="34"/>
      <c r="AI552" s="34"/>
      <c r="AJ552" s="34"/>
      <c r="AK552" s="34">
        <f t="shared" si="36"/>
        <v>0</v>
      </c>
      <c r="AL552" s="34">
        <f t="shared" si="34"/>
        <v>500</v>
      </c>
      <c r="AM552" s="159" t="s">
        <v>1785</v>
      </c>
    </row>
    <row r="553" spans="1:39" x14ac:dyDescent="0.25">
      <c r="A553" s="294" t="s">
        <v>1466</v>
      </c>
      <c r="B553" s="79" t="s">
        <v>1467</v>
      </c>
      <c r="C553" s="21"/>
      <c r="D553" s="37"/>
      <c r="E553" s="32">
        <v>500</v>
      </c>
      <c r="F553" s="63"/>
      <c r="G553" s="6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>
        <f t="shared" si="35"/>
        <v>500</v>
      </c>
      <c r="T553" s="34"/>
      <c r="U553" s="34"/>
      <c r="V553" s="35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H553" s="34"/>
      <c r="AI553" s="34"/>
      <c r="AJ553" s="34"/>
      <c r="AK553" s="34">
        <f t="shared" si="36"/>
        <v>0</v>
      </c>
      <c r="AL553" s="34">
        <f t="shared" si="34"/>
        <v>500</v>
      </c>
      <c r="AM553" s="159" t="s">
        <v>1785</v>
      </c>
    </row>
    <row r="554" spans="1:39" x14ac:dyDescent="0.25">
      <c r="A554" s="294" t="s">
        <v>1468</v>
      </c>
      <c r="B554" s="79" t="s">
        <v>1469</v>
      </c>
      <c r="C554" s="21"/>
      <c r="D554" s="37"/>
      <c r="E554" s="32">
        <v>2000</v>
      </c>
      <c r="F554" s="63"/>
      <c r="G554" s="6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>
        <f>500</f>
        <v>500</v>
      </c>
      <c r="S554" s="34">
        <f t="shared" si="35"/>
        <v>2500</v>
      </c>
      <c r="T554" s="34"/>
      <c r="U554" s="34"/>
      <c r="V554" s="35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H554" s="34"/>
      <c r="AI554" s="34"/>
      <c r="AJ554" s="34"/>
      <c r="AK554" s="34">
        <f t="shared" si="36"/>
        <v>0</v>
      </c>
      <c r="AL554" s="34">
        <f t="shared" si="34"/>
        <v>2500</v>
      </c>
      <c r="AM554" s="159" t="s">
        <v>1785</v>
      </c>
    </row>
    <row r="555" spans="1:39" x14ac:dyDescent="0.25">
      <c r="A555" s="294" t="s">
        <v>1470</v>
      </c>
      <c r="B555" s="79" t="s">
        <v>1471</v>
      </c>
      <c r="C555" s="21"/>
      <c r="D555" s="37" t="s">
        <v>433</v>
      </c>
      <c r="E555" s="32">
        <v>5</v>
      </c>
      <c r="F555" s="63"/>
      <c r="G555" s="6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>
        <f t="shared" si="35"/>
        <v>5</v>
      </c>
      <c r="T555" s="34"/>
      <c r="U555" s="34"/>
      <c r="V555" s="35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  <c r="AH555" s="34"/>
      <c r="AI555" s="34"/>
      <c r="AJ555" s="34"/>
      <c r="AK555" s="34">
        <f t="shared" si="36"/>
        <v>0</v>
      </c>
      <c r="AL555" s="34">
        <f t="shared" si="34"/>
        <v>5</v>
      </c>
      <c r="AM555" s="159" t="s">
        <v>1973</v>
      </c>
    </row>
    <row r="556" spans="1:39" x14ac:dyDescent="0.25">
      <c r="A556" s="294" t="s">
        <v>1472</v>
      </c>
      <c r="B556" s="79" t="s">
        <v>1473</v>
      </c>
      <c r="C556" s="21"/>
      <c r="D556" s="37"/>
      <c r="E556" s="32">
        <v>0</v>
      </c>
      <c r="F556" s="63"/>
      <c r="G556" s="6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>
        <f t="shared" si="35"/>
        <v>0</v>
      </c>
      <c r="T556" s="34"/>
      <c r="U556" s="34"/>
      <c r="V556" s="35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H556" s="34"/>
      <c r="AI556" s="34"/>
      <c r="AJ556" s="34"/>
      <c r="AK556" s="34">
        <f t="shared" si="36"/>
        <v>0</v>
      </c>
      <c r="AL556" s="141">
        <f t="shared" si="34"/>
        <v>0</v>
      </c>
      <c r="AM556" s="159" t="s">
        <v>1785</v>
      </c>
    </row>
    <row r="557" spans="1:39" x14ac:dyDescent="0.25">
      <c r="A557" s="295" t="s">
        <v>1474</v>
      </c>
      <c r="B557" s="80" t="s">
        <v>1475</v>
      </c>
      <c r="C557" s="27"/>
      <c r="D557" s="102"/>
      <c r="E557" s="32">
        <v>500</v>
      </c>
      <c r="F557" s="63"/>
      <c r="G557" s="6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>
        <f t="shared" si="35"/>
        <v>500</v>
      </c>
      <c r="T557" s="34"/>
      <c r="U557" s="34"/>
      <c r="V557" s="35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  <c r="AH557" s="34"/>
      <c r="AI557" s="34"/>
      <c r="AJ557" s="34"/>
      <c r="AK557" s="34">
        <f t="shared" si="36"/>
        <v>0</v>
      </c>
      <c r="AL557" s="34">
        <f t="shared" si="34"/>
        <v>500</v>
      </c>
      <c r="AM557" s="217" t="s">
        <v>1785</v>
      </c>
    </row>
    <row r="558" spans="1:39" x14ac:dyDescent="0.25">
      <c r="A558" s="295" t="s">
        <v>1476</v>
      </c>
      <c r="B558" s="80" t="s">
        <v>1477</v>
      </c>
      <c r="C558" s="27"/>
      <c r="D558" s="102"/>
      <c r="E558" s="32">
        <v>1000</v>
      </c>
      <c r="F558" s="63"/>
      <c r="G558" s="6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>
        <f t="shared" si="35"/>
        <v>1000</v>
      </c>
      <c r="T558" s="34"/>
      <c r="U558" s="34"/>
      <c r="V558" s="35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H558" s="34"/>
      <c r="AI558" s="34"/>
      <c r="AJ558" s="34"/>
      <c r="AK558" s="34">
        <f t="shared" si="36"/>
        <v>0</v>
      </c>
      <c r="AL558" s="34">
        <f t="shared" si="34"/>
        <v>1000</v>
      </c>
      <c r="AM558" s="217" t="s">
        <v>1785</v>
      </c>
    </row>
    <row r="559" spans="1:39" x14ac:dyDescent="0.25">
      <c r="A559" s="295" t="s">
        <v>1478</v>
      </c>
      <c r="B559" s="81" t="s">
        <v>1479</v>
      </c>
      <c r="C559" s="27"/>
      <c r="D559" s="102"/>
      <c r="E559" s="32">
        <v>0</v>
      </c>
      <c r="F559" s="63"/>
      <c r="G559" s="6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>
        <f t="shared" si="35"/>
        <v>0</v>
      </c>
      <c r="T559" s="34"/>
      <c r="U559" s="34"/>
      <c r="V559" s="35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H559" s="34"/>
      <c r="AI559" s="34"/>
      <c r="AJ559" s="34"/>
      <c r="AK559" s="34">
        <f t="shared" si="36"/>
        <v>0</v>
      </c>
      <c r="AL559" s="141">
        <f t="shared" si="34"/>
        <v>0</v>
      </c>
      <c r="AM559" s="217" t="s">
        <v>1785</v>
      </c>
    </row>
    <row r="560" spans="1:39" x14ac:dyDescent="0.25">
      <c r="A560" s="295" t="s">
        <v>1480</v>
      </c>
      <c r="B560" s="81" t="s">
        <v>1996</v>
      </c>
      <c r="C560" s="27"/>
      <c r="D560" s="102"/>
      <c r="E560" s="32">
        <v>500</v>
      </c>
      <c r="F560" s="63"/>
      <c r="G560" s="6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>
        <f t="shared" si="35"/>
        <v>500</v>
      </c>
      <c r="T560" s="34"/>
      <c r="U560" s="34"/>
      <c r="V560" s="35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H560" s="34"/>
      <c r="AI560" s="34"/>
      <c r="AJ560" s="34"/>
      <c r="AK560" s="34">
        <f t="shared" si="36"/>
        <v>0</v>
      </c>
      <c r="AL560" s="34">
        <f t="shared" si="34"/>
        <v>500</v>
      </c>
      <c r="AM560" s="217" t="s">
        <v>1785</v>
      </c>
    </row>
    <row r="561" spans="1:39" x14ac:dyDescent="0.25">
      <c r="A561" s="295" t="s">
        <v>1481</v>
      </c>
      <c r="B561" s="81" t="s">
        <v>1482</v>
      </c>
      <c r="C561" s="27"/>
      <c r="D561" s="102"/>
      <c r="E561" s="32">
        <v>500</v>
      </c>
      <c r="F561" s="63"/>
      <c r="G561" s="6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>
        <f t="shared" si="35"/>
        <v>500</v>
      </c>
      <c r="T561" s="34"/>
      <c r="U561" s="34"/>
      <c r="V561" s="35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H561" s="34"/>
      <c r="AI561" s="34"/>
      <c r="AJ561" s="34"/>
      <c r="AK561" s="34">
        <f t="shared" si="36"/>
        <v>0</v>
      </c>
      <c r="AL561" s="34">
        <f t="shared" si="34"/>
        <v>500</v>
      </c>
      <c r="AM561" s="217" t="s">
        <v>1785</v>
      </c>
    </row>
    <row r="562" spans="1:39" x14ac:dyDescent="0.25">
      <c r="A562" s="295" t="s">
        <v>1483</v>
      </c>
      <c r="B562" s="81" t="s">
        <v>1484</v>
      </c>
      <c r="C562" s="27"/>
      <c r="D562" s="102"/>
      <c r="E562" s="32">
        <v>500</v>
      </c>
      <c r="F562" s="63"/>
      <c r="G562" s="6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>
        <f t="shared" si="35"/>
        <v>500</v>
      </c>
      <c r="T562" s="34"/>
      <c r="U562" s="34"/>
      <c r="V562" s="35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H562" s="34"/>
      <c r="AI562" s="34"/>
      <c r="AJ562" s="34"/>
      <c r="AK562" s="34">
        <f t="shared" si="36"/>
        <v>0</v>
      </c>
      <c r="AL562" s="34">
        <f t="shared" ref="AL562:AL628" si="37">S562-AK562</f>
        <v>500</v>
      </c>
      <c r="AM562" s="217" t="s">
        <v>1785</v>
      </c>
    </row>
    <row r="563" spans="1:39" x14ac:dyDescent="0.25">
      <c r="A563" s="295" t="s">
        <v>1485</v>
      </c>
      <c r="B563" s="82" t="s">
        <v>1486</v>
      </c>
      <c r="C563" s="27"/>
      <c r="D563" s="103" t="s">
        <v>433</v>
      </c>
      <c r="E563" s="32">
        <v>1000</v>
      </c>
      <c r="F563" s="63"/>
      <c r="G563" s="6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>
        <f t="shared" si="35"/>
        <v>1000</v>
      </c>
      <c r="T563" s="34"/>
      <c r="U563" s="34"/>
      <c r="V563" s="35"/>
      <c r="W563" s="34"/>
      <c r="X563" s="34"/>
      <c r="Y563" s="34"/>
      <c r="Z563" s="34"/>
      <c r="AA563" s="34"/>
      <c r="AB563" s="34"/>
      <c r="AC563" s="34"/>
      <c r="AD563" s="34"/>
      <c r="AE563" s="34"/>
      <c r="AF563" s="34"/>
      <c r="AG563" s="34"/>
      <c r="AH563" s="34"/>
      <c r="AI563" s="34"/>
      <c r="AJ563" s="34"/>
      <c r="AK563" s="34">
        <f t="shared" si="36"/>
        <v>0</v>
      </c>
      <c r="AL563" s="34">
        <f t="shared" si="37"/>
        <v>1000</v>
      </c>
      <c r="AM563" s="217" t="s">
        <v>1785</v>
      </c>
    </row>
    <row r="564" spans="1:39" x14ac:dyDescent="0.25">
      <c r="A564" s="295" t="s">
        <v>1487</v>
      </c>
      <c r="B564" s="83" t="s">
        <v>1488</v>
      </c>
      <c r="C564" s="27"/>
      <c r="D564" s="104"/>
      <c r="E564" s="32">
        <v>0</v>
      </c>
      <c r="F564" s="63"/>
      <c r="G564" s="6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>
        <f t="shared" si="35"/>
        <v>0</v>
      </c>
      <c r="T564" s="34"/>
      <c r="U564" s="34"/>
      <c r="V564" s="35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H564" s="34"/>
      <c r="AI564" s="34"/>
      <c r="AJ564" s="34"/>
      <c r="AK564" s="34">
        <f t="shared" si="36"/>
        <v>0</v>
      </c>
      <c r="AL564" s="141">
        <f t="shared" si="37"/>
        <v>0</v>
      </c>
      <c r="AM564" s="217" t="s">
        <v>1785</v>
      </c>
    </row>
    <row r="565" spans="1:39" x14ac:dyDescent="0.25">
      <c r="A565" s="296" t="s">
        <v>1489</v>
      </c>
      <c r="B565" s="48" t="s">
        <v>1490</v>
      </c>
      <c r="C565" s="84"/>
      <c r="D565" s="105"/>
      <c r="E565" s="32">
        <v>1475</v>
      </c>
      <c r="F565" s="85"/>
      <c r="G565" s="86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>
        <f t="shared" si="35"/>
        <v>1475</v>
      </c>
      <c r="T565" s="60"/>
      <c r="U565" s="60"/>
      <c r="V565" s="61"/>
      <c r="W565" s="60"/>
      <c r="X565" s="60"/>
      <c r="Y565" s="60"/>
      <c r="Z565" s="60"/>
      <c r="AA565" s="60"/>
      <c r="AB565" s="60"/>
      <c r="AC565" s="60"/>
      <c r="AD565" s="60"/>
      <c r="AE565" s="60"/>
      <c r="AF565" s="60"/>
      <c r="AG565" s="60"/>
      <c r="AH565" s="60"/>
      <c r="AI565" s="60"/>
      <c r="AJ565" s="60"/>
      <c r="AK565" s="60">
        <f t="shared" si="36"/>
        <v>0</v>
      </c>
      <c r="AL565" s="60">
        <f t="shared" si="37"/>
        <v>1475</v>
      </c>
      <c r="AM565" s="217" t="s">
        <v>1785</v>
      </c>
    </row>
    <row r="566" spans="1:39" x14ac:dyDescent="0.25">
      <c r="A566" s="297" t="s">
        <v>1491</v>
      </c>
      <c r="B566" s="69" t="s">
        <v>1492</v>
      </c>
      <c r="C566" s="20"/>
      <c r="D566" s="31"/>
      <c r="E566" s="32">
        <v>0</v>
      </c>
      <c r="F566" s="38"/>
      <c r="G566" s="21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>
        <f t="shared" si="35"/>
        <v>0</v>
      </c>
      <c r="T566" s="34"/>
      <c r="U566" s="34"/>
      <c r="V566" s="35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  <c r="AH566" s="34"/>
      <c r="AI566" s="34"/>
      <c r="AJ566" s="34"/>
      <c r="AK566" s="34">
        <f t="shared" si="36"/>
        <v>0</v>
      </c>
      <c r="AL566" s="141">
        <f t="shared" si="37"/>
        <v>0</v>
      </c>
      <c r="AM566" s="159" t="s">
        <v>1785</v>
      </c>
    </row>
    <row r="567" spans="1:39" x14ac:dyDescent="0.25">
      <c r="A567" s="297" t="s">
        <v>1493</v>
      </c>
      <c r="B567" s="54" t="s">
        <v>1494</v>
      </c>
      <c r="C567" s="20"/>
      <c r="D567" s="31"/>
      <c r="E567" s="32">
        <v>500</v>
      </c>
      <c r="F567" s="38"/>
      <c r="G567" s="21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>
        <f t="shared" si="35"/>
        <v>500</v>
      </c>
      <c r="T567" s="34"/>
      <c r="U567" s="34"/>
      <c r="V567" s="35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H567" s="34"/>
      <c r="AI567" s="34"/>
      <c r="AJ567" s="34"/>
      <c r="AK567" s="34">
        <f t="shared" si="36"/>
        <v>0</v>
      </c>
      <c r="AL567" s="34">
        <f t="shared" si="37"/>
        <v>500</v>
      </c>
      <c r="AM567" s="159" t="s">
        <v>1785</v>
      </c>
    </row>
    <row r="568" spans="1:39" x14ac:dyDescent="0.25">
      <c r="A568" s="297" t="s">
        <v>1495</v>
      </c>
      <c r="B568" s="54" t="s">
        <v>1496</v>
      </c>
      <c r="C568" s="20"/>
      <c r="D568" s="31"/>
      <c r="E568" s="32">
        <v>500</v>
      </c>
      <c r="F568" s="38"/>
      <c r="G568" s="21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>
        <f t="shared" si="35"/>
        <v>500</v>
      </c>
      <c r="T568" s="34"/>
      <c r="U568" s="34"/>
      <c r="V568" s="35"/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  <c r="AH568" s="34"/>
      <c r="AI568" s="34"/>
      <c r="AJ568" s="34"/>
      <c r="AK568" s="34">
        <f t="shared" si="36"/>
        <v>0</v>
      </c>
      <c r="AL568" s="34">
        <f t="shared" si="37"/>
        <v>500</v>
      </c>
      <c r="AM568" s="159" t="s">
        <v>1785</v>
      </c>
    </row>
    <row r="569" spans="1:39" x14ac:dyDescent="0.25">
      <c r="A569" s="297" t="s">
        <v>1497</v>
      </c>
      <c r="B569" s="68" t="s">
        <v>1498</v>
      </c>
      <c r="C569" s="20"/>
      <c r="D569" s="31"/>
      <c r="E569" s="32">
        <v>500</v>
      </c>
      <c r="F569" s="38"/>
      <c r="G569" s="21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>
        <f t="shared" si="35"/>
        <v>500</v>
      </c>
      <c r="T569" s="34"/>
      <c r="U569" s="34"/>
      <c r="V569" s="35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H569" s="34"/>
      <c r="AI569" s="34"/>
      <c r="AJ569" s="34"/>
      <c r="AK569" s="34">
        <f t="shared" si="36"/>
        <v>0</v>
      </c>
      <c r="AL569" s="34">
        <f t="shared" si="37"/>
        <v>500</v>
      </c>
      <c r="AM569" s="159" t="s">
        <v>1785</v>
      </c>
    </row>
    <row r="570" spans="1:39" x14ac:dyDescent="0.25">
      <c r="A570" s="297" t="s">
        <v>1499</v>
      </c>
      <c r="B570" s="68" t="s">
        <v>1500</v>
      </c>
      <c r="C570" s="20"/>
      <c r="D570" s="31"/>
      <c r="E570" s="32">
        <v>500</v>
      </c>
      <c r="F570" s="38"/>
      <c r="G570" s="21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>
        <f t="shared" si="35"/>
        <v>500</v>
      </c>
      <c r="T570" s="34"/>
      <c r="U570" s="34"/>
      <c r="V570" s="35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H570" s="34"/>
      <c r="AI570" s="34"/>
      <c r="AJ570" s="34"/>
      <c r="AK570" s="34">
        <f t="shared" si="36"/>
        <v>0</v>
      </c>
      <c r="AL570" s="34">
        <f t="shared" si="37"/>
        <v>500</v>
      </c>
      <c r="AM570" s="159" t="s">
        <v>1785</v>
      </c>
    </row>
    <row r="571" spans="1:39" x14ac:dyDescent="0.25">
      <c r="A571" s="297" t="s">
        <v>1501</v>
      </c>
      <c r="B571" s="46" t="s">
        <v>1502</v>
      </c>
      <c r="C571" s="20"/>
      <c r="D571" s="31"/>
      <c r="E571" s="32">
        <v>500</v>
      </c>
      <c r="F571" s="38"/>
      <c r="G571" s="21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>
        <f t="shared" si="35"/>
        <v>500</v>
      </c>
      <c r="T571" s="34"/>
      <c r="U571" s="34"/>
      <c r="V571" s="35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  <c r="AH571" s="34"/>
      <c r="AI571" s="34"/>
      <c r="AJ571" s="34"/>
      <c r="AK571" s="34">
        <f t="shared" si="36"/>
        <v>0</v>
      </c>
      <c r="AL571" s="34">
        <f t="shared" si="37"/>
        <v>500</v>
      </c>
      <c r="AM571" s="159" t="s">
        <v>1785</v>
      </c>
    </row>
    <row r="572" spans="1:39" x14ac:dyDescent="0.25">
      <c r="A572" s="297" t="s">
        <v>1503</v>
      </c>
      <c r="B572" s="46" t="s">
        <v>1504</v>
      </c>
      <c r="C572" s="20"/>
      <c r="D572" s="31"/>
      <c r="E572" s="32">
        <v>500</v>
      </c>
      <c r="F572" s="38"/>
      <c r="G572" s="21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>
        <f t="shared" si="35"/>
        <v>500</v>
      </c>
      <c r="T572" s="34"/>
      <c r="U572" s="34"/>
      <c r="V572" s="35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  <c r="AH572" s="34"/>
      <c r="AI572" s="34"/>
      <c r="AJ572" s="34"/>
      <c r="AK572" s="34">
        <f t="shared" si="36"/>
        <v>0</v>
      </c>
      <c r="AL572" s="34">
        <f t="shared" si="37"/>
        <v>500</v>
      </c>
      <c r="AM572" s="159" t="s">
        <v>1785</v>
      </c>
    </row>
    <row r="573" spans="1:39" x14ac:dyDescent="0.25">
      <c r="A573" s="297" t="s">
        <v>1505</v>
      </c>
      <c r="B573" s="46" t="s">
        <v>1506</v>
      </c>
      <c r="C573" s="20"/>
      <c r="D573" s="31"/>
      <c r="E573" s="32">
        <v>500</v>
      </c>
      <c r="F573" s="38"/>
      <c r="G573" s="21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>
        <f t="shared" si="35"/>
        <v>500</v>
      </c>
      <c r="T573" s="34"/>
      <c r="U573" s="34"/>
      <c r="V573" s="35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H573" s="34"/>
      <c r="AI573" s="34"/>
      <c r="AJ573" s="34"/>
      <c r="AK573" s="34">
        <f t="shared" si="36"/>
        <v>0</v>
      </c>
      <c r="AL573" s="34">
        <f t="shared" si="37"/>
        <v>500</v>
      </c>
      <c r="AM573" s="159" t="s">
        <v>1785</v>
      </c>
    </row>
    <row r="574" spans="1:39" x14ac:dyDescent="0.25">
      <c r="A574" s="297" t="s">
        <v>1507</v>
      </c>
      <c r="B574" s="46" t="s">
        <v>1508</v>
      </c>
      <c r="C574" s="20"/>
      <c r="D574" s="31"/>
      <c r="E574" s="32">
        <v>500</v>
      </c>
      <c r="F574" s="38"/>
      <c r="G574" s="21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>
        <f t="shared" si="35"/>
        <v>500</v>
      </c>
      <c r="T574" s="34"/>
      <c r="U574" s="34"/>
      <c r="V574" s="35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  <c r="AK574" s="34">
        <f t="shared" si="36"/>
        <v>0</v>
      </c>
      <c r="AL574" s="34">
        <f t="shared" si="37"/>
        <v>500</v>
      </c>
      <c r="AM574" s="159" t="s">
        <v>1785</v>
      </c>
    </row>
    <row r="575" spans="1:39" x14ac:dyDescent="0.25">
      <c r="A575" s="297" t="s">
        <v>1509</v>
      </c>
      <c r="B575" s="46" t="s">
        <v>1510</v>
      </c>
      <c r="C575" s="20"/>
      <c r="D575" s="37" t="s">
        <v>1511</v>
      </c>
      <c r="E575" s="32">
        <v>0</v>
      </c>
      <c r="F575" s="38"/>
      <c r="G575" s="21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>
        <f t="shared" si="35"/>
        <v>0</v>
      </c>
      <c r="T575" s="34"/>
      <c r="U575" s="34"/>
      <c r="V575" s="35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  <c r="AK575" s="34">
        <f t="shared" si="36"/>
        <v>0</v>
      </c>
      <c r="AL575" s="141">
        <f t="shared" si="37"/>
        <v>0</v>
      </c>
      <c r="AM575" s="159" t="s">
        <v>1799</v>
      </c>
    </row>
    <row r="576" spans="1:39" x14ac:dyDescent="0.25">
      <c r="A576" s="297" t="s">
        <v>1512</v>
      </c>
      <c r="B576" s="46" t="s">
        <v>1513</v>
      </c>
      <c r="C576" s="20"/>
      <c r="D576" s="37"/>
      <c r="E576" s="32">
        <v>0</v>
      </c>
      <c r="F576" s="38"/>
      <c r="G576" s="21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>
        <f t="shared" si="35"/>
        <v>0</v>
      </c>
      <c r="T576" s="34"/>
      <c r="U576" s="34"/>
      <c r="V576" s="35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H576" s="34"/>
      <c r="AI576" s="34"/>
      <c r="AJ576" s="34"/>
      <c r="AK576" s="34">
        <f t="shared" si="36"/>
        <v>0</v>
      </c>
      <c r="AL576" s="141">
        <f t="shared" si="37"/>
        <v>0</v>
      </c>
      <c r="AM576" s="159" t="s">
        <v>1785</v>
      </c>
    </row>
    <row r="577" spans="1:84" x14ac:dyDescent="0.25">
      <c r="A577" s="297" t="s">
        <v>1514</v>
      </c>
      <c r="B577" s="46" t="s">
        <v>1515</v>
      </c>
      <c r="C577" s="20"/>
      <c r="D577" s="37"/>
      <c r="E577" s="32">
        <v>0</v>
      </c>
      <c r="F577" s="38"/>
      <c r="G577" s="21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>
        <f t="shared" si="35"/>
        <v>0</v>
      </c>
      <c r="T577" s="34"/>
      <c r="U577" s="34"/>
      <c r="V577" s="35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  <c r="AH577" s="34"/>
      <c r="AI577" s="34"/>
      <c r="AJ577" s="34"/>
      <c r="AK577" s="34">
        <f t="shared" si="36"/>
        <v>0</v>
      </c>
      <c r="AL577" s="141">
        <f t="shared" si="37"/>
        <v>0</v>
      </c>
      <c r="AM577" s="159">
        <v>9</v>
      </c>
    </row>
    <row r="578" spans="1:84" x14ac:dyDescent="0.25">
      <c r="A578" s="297" t="s">
        <v>1516</v>
      </c>
      <c r="B578" s="46" t="s">
        <v>1517</v>
      </c>
      <c r="C578" s="20"/>
      <c r="D578" s="37"/>
      <c r="E578" s="32">
        <v>500</v>
      </c>
      <c r="F578" s="38"/>
      <c r="G578" s="21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>
        <f t="shared" si="35"/>
        <v>500</v>
      </c>
      <c r="T578" s="34"/>
      <c r="U578" s="34"/>
      <c r="V578" s="35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  <c r="AH578" s="34"/>
      <c r="AI578" s="34"/>
      <c r="AJ578" s="34"/>
      <c r="AK578" s="34">
        <f t="shared" si="36"/>
        <v>0</v>
      </c>
      <c r="AL578" s="34">
        <f t="shared" si="37"/>
        <v>500</v>
      </c>
      <c r="AM578" s="159" t="s">
        <v>1785</v>
      </c>
    </row>
    <row r="579" spans="1:84" x14ac:dyDescent="0.25">
      <c r="A579" s="297" t="s">
        <v>1518</v>
      </c>
      <c r="B579" s="46" t="s">
        <v>1519</v>
      </c>
      <c r="C579" s="20"/>
      <c r="D579" s="37"/>
      <c r="E579" s="32">
        <v>500</v>
      </c>
      <c r="F579" s="38"/>
      <c r="G579" s="21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>
        <f>500</f>
        <v>500</v>
      </c>
      <c r="S579" s="34">
        <f t="shared" si="35"/>
        <v>1000</v>
      </c>
      <c r="T579" s="34"/>
      <c r="U579" s="34"/>
      <c r="V579" s="35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  <c r="AJ579" s="34"/>
      <c r="AK579" s="34">
        <f t="shared" si="36"/>
        <v>0</v>
      </c>
      <c r="AL579" s="34">
        <f t="shared" si="37"/>
        <v>1000</v>
      </c>
      <c r="AM579" s="159" t="s">
        <v>1785</v>
      </c>
    </row>
    <row r="580" spans="1:84" x14ac:dyDescent="0.25">
      <c r="A580" s="297" t="s">
        <v>1520</v>
      </c>
      <c r="B580" s="46" t="s">
        <v>1521</v>
      </c>
      <c r="C580" s="20"/>
      <c r="D580" s="37" t="s">
        <v>1511</v>
      </c>
      <c r="E580" s="32">
        <v>500</v>
      </c>
      <c r="F580" s="38"/>
      <c r="G580" s="21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>
        <f t="shared" si="35"/>
        <v>500</v>
      </c>
      <c r="T580" s="34"/>
      <c r="U580" s="34"/>
      <c r="V580" s="35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H580" s="34"/>
      <c r="AI580" s="34"/>
      <c r="AJ580" s="34"/>
      <c r="AK580" s="34">
        <v>0</v>
      </c>
      <c r="AL580" s="34">
        <f t="shared" si="37"/>
        <v>500</v>
      </c>
      <c r="AM580" s="159" t="s">
        <v>1785</v>
      </c>
    </row>
    <row r="581" spans="1:84" x14ac:dyDescent="0.25">
      <c r="A581" s="297" t="s">
        <v>1522</v>
      </c>
      <c r="B581" s="46" t="s">
        <v>1523</v>
      </c>
      <c r="C581" s="20"/>
      <c r="D581" s="37" t="s">
        <v>433</v>
      </c>
      <c r="E581" s="32">
        <v>500</v>
      </c>
      <c r="F581" s="38"/>
      <c r="G581" s="21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>
        <f t="shared" si="35"/>
        <v>500</v>
      </c>
      <c r="T581" s="34"/>
      <c r="U581" s="34"/>
      <c r="V581" s="35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H581" s="34"/>
      <c r="AI581" s="34"/>
      <c r="AJ581" s="34"/>
      <c r="AK581" s="34">
        <f>SUM(T581:AJ581)</f>
        <v>0</v>
      </c>
      <c r="AL581" s="34">
        <f t="shared" si="37"/>
        <v>500</v>
      </c>
      <c r="AM581" s="159" t="s">
        <v>1785</v>
      </c>
    </row>
    <row r="582" spans="1:84" x14ac:dyDescent="0.25">
      <c r="A582" s="297" t="s">
        <v>1524</v>
      </c>
      <c r="B582" s="46" t="s">
        <v>1525</v>
      </c>
      <c r="C582" s="20"/>
      <c r="D582" s="37" t="s">
        <v>433</v>
      </c>
      <c r="E582" s="32">
        <v>500</v>
      </c>
      <c r="F582" s="38"/>
      <c r="G582" s="21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>
        <f t="shared" ref="S582:S593" si="38">SUM(E582:R582)</f>
        <v>500</v>
      </c>
      <c r="T582" s="34"/>
      <c r="U582" s="34"/>
      <c r="V582" s="35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H582" s="34"/>
      <c r="AI582" s="34"/>
      <c r="AJ582" s="34"/>
      <c r="AK582" s="34">
        <v>0</v>
      </c>
      <c r="AL582" s="34">
        <f t="shared" si="37"/>
        <v>500</v>
      </c>
      <c r="AM582" s="159" t="s">
        <v>1785</v>
      </c>
    </row>
    <row r="583" spans="1:84" x14ac:dyDescent="0.25">
      <c r="A583" s="297" t="s">
        <v>1526</v>
      </c>
      <c r="B583" s="46" t="s">
        <v>1527</v>
      </c>
      <c r="C583" s="20"/>
      <c r="D583" s="37" t="s">
        <v>433</v>
      </c>
      <c r="E583" s="32">
        <v>0</v>
      </c>
      <c r="F583" s="38"/>
      <c r="G583" s="21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>
        <f t="shared" si="38"/>
        <v>0</v>
      </c>
      <c r="T583" s="34"/>
      <c r="U583" s="34"/>
      <c r="V583" s="35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H583" s="34"/>
      <c r="AI583" s="34"/>
      <c r="AJ583" s="34"/>
      <c r="AK583" s="34">
        <f t="shared" ref="AK583:AK588" si="39">SUM(T583:AJ583)</f>
        <v>0</v>
      </c>
      <c r="AL583" s="141">
        <f t="shared" si="37"/>
        <v>0</v>
      </c>
      <c r="AM583" s="159" t="s">
        <v>1785</v>
      </c>
    </row>
    <row r="584" spans="1:84" x14ac:dyDescent="0.25">
      <c r="A584" s="297" t="s">
        <v>1528</v>
      </c>
      <c r="B584" s="46" t="s">
        <v>1529</v>
      </c>
      <c r="C584" s="20"/>
      <c r="D584" s="37" t="s">
        <v>433</v>
      </c>
      <c r="E584" s="32">
        <v>500</v>
      </c>
      <c r="F584" s="38"/>
      <c r="G584" s="21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>
        <f t="shared" si="38"/>
        <v>500</v>
      </c>
      <c r="T584" s="34"/>
      <c r="U584" s="34"/>
      <c r="V584" s="35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H584" s="34"/>
      <c r="AI584" s="34"/>
      <c r="AJ584" s="34"/>
      <c r="AK584" s="34">
        <f t="shared" si="39"/>
        <v>0</v>
      </c>
      <c r="AL584" s="34">
        <f t="shared" si="37"/>
        <v>500</v>
      </c>
      <c r="AM584" s="159" t="s">
        <v>1785</v>
      </c>
    </row>
    <row r="585" spans="1:84" s="3" customFormat="1" x14ac:dyDescent="0.25">
      <c r="A585" s="298" t="s">
        <v>1530</v>
      </c>
      <c r="B585" s="87" t="s">
        <v>1531</v>
      </c>
      <c r="C585" s="88"/>
      <c r="D585" s="99" t="s">
        <v>433</v>
      </c>
      <c r="E585" s="32">
        <v>1000</v>
      </c>
      <c r="F585" s="85"/>
      <c r="G585" s="86"/>
      <c r="H585" s="89"/>
      <c r="I585" s="89"/>
      <c r="J585" s="89"/>
      <c r="K585" s="89"/>
      <c r="L585" s="89"/>
      <c r="M585" s="89"/>
      <c r="N585" s="89"/>
      <c r="O585" s="89"/>
      <c r="P585" s="89"/>
      <c r="Q585" s="89"/>
      <c r="R585" s="89"/>
      <c r="S585" s="89">
        <f t="shared" si="38"/>
        <v>1000</v>
      </c>
      <c r="T585" s="89"/>
      <c r="U585" s="89"/>
      <c r="V585" s="90"/>
      <c r="W585" s="89"/>
      <c r="X585" s="89"/>
      <c r="Y585" s="89"/>
      <c r="Z585" s="89"/>
      <c r="AA585" s="89"/>
      <c r="AB585" s="89"/>
      <c r="AC585" s="89"/>
      <c r="AD585" s="89"/>
      <c r="AE585" s="89"/>
      <c r="AF585" s="89"/>
      <c r="AG585" s="89"/>
      <c r="AH585" s="89"/>
      <c r="AI585" s="89"/>
      <c r="AJ585" s="89"/>
      <c r="AK585" s="89">
        <f t="shared" si="39"/>
        <v>0</v>
      </c>
      <c r="AL585" s="89">
        <f t="shared" si="37"/>
        <v>1000</v>
      </c>
      <c r="AM585" s="159" t="s">
        <v>1785</v>
      </c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9"/>
    </row>
    <row r="586" spans="1:84" s="6" customFormat="1" x14ac:dyDescent="0.25">
      <c r="A586" s="297" t="s">
        <v>1532</v>
      </c>
      <c r="B586" s="46" t="s">
        <v>1533</v>
      </c>
      <c r="C586" s="20"/>
      <c r="D586" s="37" t="s">
        <v>433</v>
      </c>
      <c r="E586" s="32">
        <v>500</v>
      </c>
      <c r="F586" s="38"/>
      <c r="G586" s="21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>
        <f t="shared" si="38"/>
        <v>500</v>
      </c>
      <c r="T586" s="34"/>
      <c r="U586" s="34"/>
      <c r="V586" s="35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H586" s="34"/>
      <c r="AI586" s="34"/>
      <c r="AJ586" s="34"/>
      <c r="AK586" s="34">
        <f t="shared" si="39"/>
        <v>0</v>
      </c>
      <c r="AL586" s="34">
        <f t="shared" si="37"/>
        <v>500</v>
      </c>
      <c r="AM586" s="159" t="s">
        <v>1785</v>
      </c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10"/>
    </row>
    <row r="587" spans="1:84" s="6" customFormat="1" x14ac:dyDescent="0.25">
      <c r="A587" s="297" t="s">
        <v>1534</v>
      </c>
      <c r="B587" s="46" t="s">
        <v>1535</v>
      </c>
      <c r="C587" s="20"/>
      <c r="D587" s="37" t="s">
        <v>433</v>
      </c>
      <c r="E587" s="32">
        <v>0</v>
      </c>
      <c r="F587" s="38"/>
      <c r="G587" s="21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>
        <f t="shared" si="38"/>
        <v>0</v>
      </c>
      <c r="T587" s="34"/>
      <c r="U587" s="34"/>
      <c r="V587" s="35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H587" s="34"/>
      <c r="AI587" s="34"/>
      <c r="AJ587" s="34"/>
      <c r="AK587" s="34">
        <f t="shared" si="39"/>
        <v>0</v>
      </c>
      <c r="AL587" s="141">
        <f t="shared" si="37"/>
        <v>0</v>
      </c>
      <c r="AM587" s="159" t="s">
        <v>1785</v>
      </c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10"/>
    </row>
    <row r="588" spans="1:84" s="3" customFormat="1" x14ac:dyDescent="0.25">
      <c r="A588" s="297" t="s">
        <v>1536</v>
      </c>
      <c r="B588" s="46" t="s">
        <v>1537</v>
      </c>
      <c r="C588" s="20"/>
      <c r="D588" s="37" t="s">
        <v>433</v>
      </c>
      <c r="E588" s="32">
        <v>500</v>
      </c>
      <c r="F588" s="38"/>
      <c r="G588" s="21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>
        <f t="shared" si="38"/>
        <v>500</v>
      </c>
      <c r="T588" s="34"/>
      <c r="U588" s="34"/>
      <c r="V588" s="35"/>
      <c r="W588" s="34"/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  <c r="AH588" s="34"/>
      <c r="AI588" s="34"/>
      <c r="AJ588" s="34"/>
      <c r="AK588" s="34">
        <f t="shared" si="39"/>
        <v>0</v>
      </c>
      <c r="AL588" s="34">
        <f t="shared" si="37"/>
        <v>500</v>
      </c>
      <c r="AM588" s="159" t="s">
        <v>1785</v>
      </c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9"/>
    </row>
    <row r="589" spans="1:84" s="7" customFormat="1" x14ac:dyDescent="0.25">
      <c r="A589" s="297" t="s">
        <v>1538</v>
      </c>
      <c r="B589" s="46" t="s">
        <v>1539</v>
      </c>
      <c r="C589" s="20"/>
      <c r="D589" s="37" t="s">
        <v>1511</v>
      </c>
      <c r="E589" s="32">
        <v>3</v>
      </c>
      <c r="F589" s="38"/>
      <c r="G589" s="21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>
        <f t="shared" si="38"/>
        <v>3</v>
      </c>
      <c r="T589" s="34"/>
      <c r="U589" s="34"/>
      <c r="V589" s="35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  <c r="AH589" s="34"/>
      <c r="AI589" s="34"/>
      <c r="AJ589" s="34"/>
      <c r="AK589" s="34">
        <v>0</v>
      </c>
      <c r="AL589" s="34">
        <f t="shared" si="37"/>
        <v>3</v>
      </c>
      <c r="AM589" s="159" t="s">
        <v>1800</v>
      </c>
    </row>
    <row r="590" spans="1:84" s="7" customFormat="1" x14ac:dyDescent="0.25">
      <c r="A590" s="297" t="s">
        <v>1540</v>
      </c>
      <c r="B590" s="46" t="s">
        <v>1541</v>
      </c>
      <c r="C590" s="20"/>
      <c r="D590" s="37" t="s">
        <v>433</v>
      </c>
      <c r="E590" s="32">
        <v>500</v>
      </c>
      <c r="F590" s="63"/>
      <c r="G590" s="64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34">
        <f t="shared" si="38"/>
        <v>500</v>
      </c>
      <c r="T590" s="65"/>
      <c r="U590" s="65"/>
      <c r="V590" s="66"/>
      <c r="W590" s="65"/>
      <c r="X590" s="65"/>
      <c r="Y590" s="65"/>
      <c r="Z590" s="65"/>
      <c r="AA590" s="65"/>
      <c r="AB590" s="65"/>
      <c r="AC590" s="65"/>
      <c r="AD590" s="65"/>
      <c r="AE590" s="65"/>
      <c r="AF590" s="65"/>
      <c r="AG590" s="65"/>
      <c r="AH590" s="65"/>
      <c r="AI590" s="65"/>
      <c r="AJ590" s="65"/>
      <c r="AK590" s="65">
        <f>SUM(T590:AJ590)</f>
        <v>0</v>
      </c>
      <c r="AL590" s="34">
        <f t="shared" si="37"/>
        <v>500</v>
      </c>
      <c r="AM590" s="159" t="s">
        <v>1785</v>
      </c>
    </row>
    <row r="591" spans="1:84" s="7" customFormat="1" x14ac:dyDescent="0.25">
      <c r="A591" s="297" t="s">
        <v>1542</v>
      </c>
      <c r="B591" s="46" t="s">
        <v>1543</v>
      </c>
      <c r="C591" s="20"/>
      <c r="D591" s="106" t="s">
        <v>433</v>
      </c>
      <c r="E591" s="32">
        <v>500</v>
      </c>
      <c r="F591" s="63"/>
      <c r="G591" s="64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34">
        <f t="shared" si="38"/>
        <v>500</v>
      </c>
      <c r="T591" s="65"/>
      <c r="U591" s="65"/>
      <c r="V591" s="66"/>
      <c r="W591" s="65"/>
      <c r="X591" s="65"/>
      <c r="Y591" s="65"/>
      <c r="Z591" s="65"/>
      <c r="AA591" s="65"/>
      <c r="AB591" s="65"/>
      <c r="AC591" s="65"/>
      <c r="AD591" s="65"/>
      <c r="AE591" s="65"/>
      <c r="AF591" s="65"/>
      <c r="AG591" s="65"/>
      <c r="AH591" s="65"/>
      <c r="AI591" s="65"/>
      <c r="AJ591" s="65"/>
      <c r="AK591" s="65">
        <f>SUM(T591:AJ591)</f>
        <v>0</v>
      </c>
      <c r="AL591" s="34">
        <f t="shared" si="37"/>
        <v>500</v>
      </c>
      <c r="AM591" s="159" t="s">
        <v>1785</v>
      </c>
    </row>
    <row r="592" spans="1:84" s="7" customFormat="1" x14ac:dyDescent="0.25">
      <c r="A592" s="297" t="s">
        <v>1813</v>
      </c>
      <c r="B592" s="46" t="s">
        <v>1814</v>
      </c>
      <c r="C592" s="20"/>
      <c r="D592" s="106" t="s">
        <v>433</v>
      </c>
      <c r="E592" s="32">
        <v>500</v>
      </c>
      <c r="F592" s="63"/>
      <c r="G592" s="64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34">
        <f t="shared" si="38"/>
        <v>500</v>
      </c>
      <c r="T592" s="65"/>
      <c r="U592" s="65"/>
      <c r="V592" s="66"/>
      <c r="W592" s="65"/>
      <c r="X592" s="65"/>
      <c r="Y592" s="65"/>
      <c r="Z592" s="65"/>
      <c r="AA592" s="65"/>
      <c r="AB592" s="65"/>
      <c r="AC592" s="65"/>
      <c r="AD592" s="65"/>
      <c r="AE592" s="65"/>
      <c r="AF592" s="65"/>
      <c r="AG592" s="65"/>
      <c r="AH592" s="65"/>
      <c r="AI592" s="65"/>
      <c r="AJ592" s="65"/>
      <c r="AK592" s="65">
        <v>0</v>
      </c>
      <c r="AL592" s="34">
        <f t="shared" si="37"/>
        <v>500</v>
      </c>
      <c r="AM592" s="159" t="s">
        <v>1785</v>
      </c>
    </row>
    <row r="593" spans="1:39" s="7" customFormat="1" x14ac:dyDescent="0.25">
      <c r="A593" s="297" t="s">
        <v>1815</v>
      </c>
      <c r="B593" s="46" t="s">
        <v>1816</v>
      </c>
      <c r="C593" s="20"/>
      <c r="D593" s="106"/>
      <c r="E593" s="32">
        <v>500</v>
      </c>
      <c r="F593" s="63"/>
      <c r="G593" s="64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34">
        <f t="shared" si="38"/>
        <v>500</v>
      </c>
      <c r="T593" s="65"/>
      <c r="U593" s="65"/>
      <c r="V593" s="66"/>
      <c r="W593" s="65"/>
      <c r="X593" s="65"/>
      <c r="Y593" s="65"/>
      <c r="Z593" s="65"/>
      <c r="AA593" s="65"/>
      <c r="AB593" s="65"/>
      <c r="AC593" s="65"/>
      <c r="AD593" s="65"/>
      <c r="AE593" s="65"/>
      <c r="AF593" s="65"/>
      <c r="AG593" s="65"/>
      <c r="AH593" s="65"/>
      <c r="AI593" s="65"/>
      <c r="AJ593" s="65"/>
      <c r="AK593" s="65">
        <v>0</v>
      </c>
      <c r="AL593" s="34">
        <f t="shared" si="37"/>
        <v>500</v>
      </c>
      <c r="AM593" s="159" t="s">
        <v>1785</v>
      </c>
    </row>
    <row r="594" spans="1:39" s="7" customFormat="1" x14ac:dyDescent="0.25">
      <c r="A594" s="297" t="s">
        <v>1822</v>
      </c>
      <c r="B594" s="46" t="s">
        <v>1924</v>
      </c>
      <c r="C594" s="20"/>
      <c r="D594" s="106"/>
      <c r="E594" s="32">
        <v>0</v>
      </c>
      <c r="F594" s="63"/>
      <c r="G594" s="64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>
        <v>0</v>
      </c>
      <c r="T594" s="65"/>
      <c r="U594" s="65"/>
      <c r="V594" s="66"/>
      <c r="W594" s="65"/>
      <c r="X594" s="65"/>
      <c r="Y594" s="65"/>
      <c r="Z594" s="65"/>
      <c r="AA594" s="65"/>
      <c r="AB594" s="65"/>
      <c r="AC594" s="65"/>
      <c r="AD594" s="65"/>
      <c r="AE594" s="65"/>
      <c r="AF594" s="65"/>
      <c r="AG594" s="65"/>
      <c r="AH594" s="65"/>
      <c r="AI594" s="65"/>
      <c r="AJ594" s="65"/>
      <c r="AK594" s="65">
        <v>0</v>
      </c>
      <c r="AL594" s="141">
        <f t="shared" si="37"/>
        <v>0</v>
      </c>
      <c r="AM594" s="159" t="s">
        <v>1785</v>
      </c>
    </row>
    <row r="595" spans="1:39" s="7" customFormat="1" x14ac:dyDescent="0.25">
      <c r="A595" s="297" t="s">
        <v>1823</v>
      </c>
      <c r="B595" s="46" t="s">
        <v>1824</v>
      </c>
      <c r="C595" s="20"/>
      <c r="D595" s="106"/>
      <c r="E595" s="32">
        <v>0</v>
      </c>
      <c r="F595" s="63"/>
      <c r="G595" s="64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>
        <f>H595+I595+J595+K595+L595+M595+N595+O595+P595+R595</f>
        <v>0</v>
      </c>
      <c r="T595" s="65"/>
      <c r="U595" s="65"/>
      <c r="V595" s="66"/>
      <c r="W595" s="65"/>
      <c r="X595" s="65"/>
      <c r="Y595" s="65"/>
      <c r="Z595" s="65"/>
      <c r="AA595" s="65"/>
      <c r="AB595" s="65"/>
      <c r="AC595" s="65"/>
      <c r="AD595" s="65"/>
      <c r="AE595" s="65"/>
      <c r="AF595" s="65"/>
      <c r="AG595" s="65"/>
      <c r="AH595" s="65"/>
      <c r="AI595" s="65"/>
      <c r="AJ595" s="65"/>
      <c r="AK595" s="65">
        <v>0</v>
      </c>
      <c r="AL595" s="144">
        <f t="shared" si="37"/>
        <v>0</v>
      </c>
      <c r="AM595" s="159" t="s">
        <v>1785</v>
      </c>
    </row>
    <row r="596" spans="1:39" s="7" customFormat="1" x14ac:dyDescent="0.25">
      <c r="A596" s="297" t="s">
        <v>1825</v>
      </c>
      <c r="B596" s="46" t="s">
        <v>1826</v>
      </c>
      <c r="C596" s="20"/>
      <c r="D596" s="106"/>
      <c r="E596" s="32">
        <v>0</v>
      </c>
      <c r="F596" s="63"/>
      <c r="G596" s="64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>
        <f>H596+I596+J596+K596+L596+M596+N596+O596+P596+R596</f>
        <v>0</v>
      </c>
      <c r="T596" s="65"/>
      <c r="U596" s="65"/>
      <c r="V596" s="66"/>
      <c r="W596" s="65"/>
      <c r="X596" s="65"/>
      <c r="Y596" s="65"/>
      <c r="Z596" s="65"/>
      <c r="AA596" s="65"/>
      <c r="AB596" s="65"/>
      <c r="AC596" s="65"/>
      <c r="AD596" s="65"/>
      <c r="AE596" s="65"/>
      <c r="AF596" s="65"/>
      <c r="AG596" s="65"/>
      <c r="AH596" s="65"/>
      <c r="AI596" s="65"/>
      <c r="AJ596" s="65"/>
      <c r="AK596" s="65">
        <v>0</v>
      </c>
      <c r="AL596" s="144">
        <f t="shared" si="37"/>
        <v>0</v>
      </c>
      <c r="AM596" s="159" t="s">
        <v>1785</v>
      </c>
    </row>
    <row r="597" spans="1:39" s="7" customFormat="1" x14ac:dyDescent="0.25">
      <c r="A597" s="297" t="s">
        <v>1827</v>
      </c>
      <c r="B597" s="46" t="s">
        <v>1828</v>
      </c>
      <c r="C597" s="20"/>
      <c r="D597" s="106"/>
      <c r="E597" s="32">
        <v>0</v>
      </c>
      <c r="F597" s="63"/>
      <c r="G597" s="64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>
        <f>H597+I597+J597+K597+L597+M597+N597+O597+P597+R597</f>
        <v>0</v>
      </c>
      <c r="T597" s="65"/>
      <c r="U597" s="65"/>
      <c r="V597" s="66"/>
      <c r="W597" s="65"/>
      <c r="X597" s="65"/>
      <c r="Y597" s="65"/>
      <c r="Z597" s="65"/>
      <c r="AA597" s="65"/>
      <c r="AB597" s="65"/>
      <c r="AC597" s="65"/>
      <c r="AD597" s="65"/>
      <c r="AE597" s="65"/>
      <c r="AF597" s="65"/>
      <c r="AG597" s="65"/>
      <c r="AH597" s="65"/>
      <c r="AI597" s="65"/>
      <c r="AJ597" s="65"/>
      <c r="AK597" s="65">
        <v>0</v>
      </c>
      <c r="AL597" s="144">
        <f t="shared" si="37"/>
        <v>0</v>
      </c>
      <c r="AM597" s="159" t="s">
        <v>1785</v>
      </c>
    </row>
    <row r="598" spans="1:39" s="7" customFormat="1" x14ac:dyDescent="0.25">
      <c r="A598" s="297" t="s">
        <v>1831</v>
      </c>
      <c r="B598" s="46" t="s">
        <v>1832</v>
      </c>
      <c r="C598" s="20"/>
      <c r="D598" s="106" t="s">
        <v>1925</v>
      </c>
      <c r="E598" s="32">
        <v>0</v>
      </c>
      <c r="F598" s="63"/>
      <c r="G598" s="64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>
        <f>SUM(E598:R598)</f>
        <v>0</v>
      </c>
      <c r="T598" s="65"/>
      <c r="U598" s="65"/>
      <c r="V598" s="66"/>
      <c r="W598" s="65"/>
      <c r="X598" s="65"/>
      <c r="Y598" s="65"/>
      <c r="Z598" s="65"/>
      <c r="AA598" s="65"/>
      <c r="AB598" s="65"/>
      <c r="AC598" s="65"/>
      <c r="AD598" s="65"/>
      <c r="AE598" s="65"/>
      <c r="AF598" s="65"/>
      <c r="AG598" s="65"/>
      <c r="AH598" s="65"/>
      <c r="AI598" s="65"/>
      <c r="AJ598" s="65"/>
      <c r="AK598" s="65">
        <v>0</v>
      </c>
      <c r="AL598" s="144">
        <f t="shared" si="37"/>
        <v>0</v>
      </c>
      <c r="AM598" s="159" t="s">
        <v>1791</v>
      </c>
    </row>
    <row r="599" spans="1:39" x14ac:dyDescent="0.25">
      <c r="A599" s="297" t="s">
        <v>1840</v>
      </c>
      <c r="B599" s="46" t="s">
        <v>1841</v>
      </c>
      <c r="C599" s="20"/>
      <c r="D599" s="106" t="s">
        <v>1511</v>
      </c>
      <c r="E599" s="32">
        <v>9</v>
      </c>
      <c r="F599" s="63"/>
      <c r="G599" s="64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>
        <f t="shared" ref="S599:S637" si="40">SUM(E599:R599)</f>
        <v>9</v>
      </c>
      <c r="T599" s="65"/>
      <c r="U599" s="65"/>
      <c r="V599" s="66"/>
      <c r="W599" s="65"/>
      <c r="X599" s="65"/>
      <c r="Y599" s="65"/>
      <c r="Z599" s="65"/>
      <c r="AA599" s="65"/>
      <c r="AB599" s="65"/>
      <c r="AC599" s="65"/>
      <c r="AD599" s="65"/>
      <c r="AE599" s="65"/>
      <c r="AF599" s="65"/>
      <c r="AG599" s="65"/>
      <c r="AH599" s="65"/>
      <c r="AI599" s="65"/>
      <c r="AJ599" s="65"/>
      <c r="AK599" s="65">
        <f t="shared" ref="AK599:AK632" si="41">SUM(T599:AJ599)</f>
        <v>0</v>
      </c>
      <c r="AL599" s="65">
        <f t="shared" si="37"/>
        <v>9</v>
      </c>
      <c r="AM599" s="159" t="s">
        <v>1796</v>
      </c>
    </row>
    <row r="600" spans="1:39" x14ac:dyDescent="0.25">
      <c r="A600" s="297" t="s">
        <v>1865</v>
      </c>
      <c r="B600" s="46" t="s">
        <v>1866</v>
      </c>
      <c r="C600" s="20"/>
      <c r="D600" s="106" t="s">
        <v>433</v>
      </c>
      <c r="E600" s="32">
        <v>0</v>
      </c>
      <c r="F600" s="63"/>
      <c r="G600" s="64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>
        <f t="shared" si="40"/>
        <v>0</v>
      </c>
      <c r="T600" s="65"/>
      <c r="U600" s="65"/>
      <c r="V600" s="66"/>
      <c r="W600" s="65"/>
      <c r="X600" s="65"/>
      <c r="Y600" s="65"/>
      <c r="Z600" s="65"/>
      <c r="AA600" s="65"/>
      <c r="AB600" s="65"/>
      <c r="AC600" s="65"/>
      <c r="AD600" s="65"/>
      <c r="AE600" s="65"/>
      <c r="AF600" s="65"/>
      <c r="AG600" s="65"/>
      <c r="AH600" s="65"/>
      <c r="AI600" s="65"/>
      <c r="AJ600" s="65"/>
      <c r="AK600" s="65">
        <f t="shared" si="41"/>
        <v>0</v>
      </c>
      <c r="AL600" s="144">
        <f t="shared" si="37"/>
        <v>0</v>
      </c>
      <c r="AM600" s="159" t="s">
        <v>1785</v>
      </c>
    </row>
    <row r="601" spans="1:39" x14ac:dyDescent="0.25">
      <c r="A601" s="297" t="s">
        <v>1868</v>
      </c>
      <c r="B601" s="46" t="s">
        <v>1867</v>
      </c>
      <c r="C601" s="20"/>
      <c r="D601" s="106" t="s">
        <v>433</v>
      </c>
      <c r="E601" s="32">
        <v>0</v>
      </c>
      <c r="F601" s="63"/>
      <c r="G601" s="64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>
        <f t="shared" si="40"/>
        <v>0</v>
      </c>
      <c r="T601" s="65"/>
      <c r="U601" s="65"/>
      <c r="V601" s="66"/>
      <c r="W601" s="65"/>
      <c r="X601" s="65"/>
      <c r="Y601" s="65"/>
      <c r="Z601" s="65"/>
      <c r="AA601" s="65"/>
      <c r="AB601" s="65"/>
      <c r="AC601" s="65"/>
      <c r="AD601" s="65"/>
      <c r="AE601" s="65"/>
      <c r="AF601" s="65"/>
      <c r="AG601" s="65"/>
      <c r="AH601" s="65"/>
      <c r="AI601" s="65"/>
      <c r="AJ601" s="65"/>
      <c r="AK601" s="65">
        <f t="shared" si="41"/>
        <v>0</v>
      </c>
      <c r="AL601" s="144">
        <f t="shared" si="37"/>
        <v>0</v>
      </c>
      <c r="AM601" s="159" t="s">
        <v>1785</v>
      </c>
    </row>
    <row r="602" spans="1:39" x14ac:dyDescent="0.25">
      <c r="A602" s="297" t="s">
        <v>1870</v>
      </c>
      <c r="B602" s="46" t="s">
        <v>1869</v>
      </c>
      <c r="C602" s="20"/>
      <c r="D602" s="37" t="s">
        <v>433</v>
      </c>
      <c r="E602" s="32">
        <v>0</v>
      </c>
      <c r="F602" s="38"/>
      <c r="G602" s="21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>
        <f t="shared" si="40"/>
        <v>0</v>
      </c>
      <c r="T602" s="34"/>
      <c r="U602" s="34"/>
      <c r="V602" s="35"/>
      <c r="W602" s="34"/>
      <c r="X602" s="34"/>
      <c r="Y602" s="34"/>
      <c r="Z602" s="34"/>
      <c r="AA602" s="34"/>
      <c r="AB602" s="34"/>
      <c r="AC602" s="34"/>
      <c r="AD602" s="34"/>
      <c r="AE602" s="34"/>
      <c r="AF602" s="34"/>
      <c r="AG602" s="34"/>
      <c r="AH602" s="34"/>
      <c r="AI602" s="34"/>
      <c r="AJ602" s="34"/>
      <c r="AK602" s="34">
        <f t="shared" si="41"/>
        <v>0</v>
      </c>
      <c r="AL602" s="141">
        <f t="shared" si="37"/>
        <v>0</v>
      </c>
      <c r="AM602" s="159" t="s">
        <v>1785</v>
      </c>
    </row>
    <row r="603" spans="1:39" x14ac:dyDescent="0.25">
      <c r="A603" s="297" t="s">
        <v>1871</v>
      </c>
      <c r="B603" s="46" t="s">
        <v>1872</v>
      </c>
      <c r="C603" s="20"/>
      <c r="D603" s="37" t="s">
        <v>433</v>
      </c>
      <c r="E603" s="32">
        <v>0</v>
      </c>
      <c r="F603" s="38"/>
      <c r="G603" s="21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>
        <f t="shared" si="40"/>
        <v>0</v>
      </c>
      <c r="T603" s="34"/>
      <c r="U603" s="34"/>
      <c r="V603" s="35"/>
      <c r="W603" s="34"/>
      <c r="X603" s="34"/>
      <c r="Y603" s="34"/>
      <c r="Z603" s="34"/>
      <c r="AA603" s="34"/>
      <c r="AB603" s="34"/>
      <c r="AC603" s="34"/>
      <c r="AD603" s="34"/>
      <c r="AE603" s="34"/>
      <c r="AF603" s="34"/>
      <c r="AG603" s="34"/>
      <c r="AH603" s="34"/>
      <c r="AI603" s="34"/>
      <c r="AJ603" s="34"/>
      <c r="AK603" s="34">
        <f t="shared" si="41"/>
        <v>0</v>
      </c>
      <c r="AL603" s="141">
        <f t="shared" si="37"/>
        <v>0</v>
      </c>
      <c r="AM603" s="159" t="s">
        <v>1785</v>
      </c>
    </row>
    <row r="604" spans="1:39" x14ac:dyDescent="0.25">
      <c r="A604" s="297" t="s">
        <v>1873</v>
      </c>
      <c r="B604" s="46" t="s">
        <v>1874</v>
      </c>
      <c r="C604" s="20"/>
      <c r="D604" s="37" t="s">
        <v>433</v>
      </c>
      <c r="E604" s="32">
        <v>0</v>
      </c>
      <c r="F604" s="38"/>
      <c r="G604" s="21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>
        <f t="shared" si="40"/>
        <v>0</v>
      </c>
      <c r="T604" s="34"/>
      <c r="U604" s="34"/>
      <c r="V604" s="35"/>
      <c r="W604" s="34"/>
      <c r="X604" s="34"/>
      <c r="Y604" s="34"/>
      <c r="Z604" s="34"/>
      <c r="AA604" s="34"/>
      <c r="AB604" s="34"/>
      <c r="AC604" s="34"/>
      <c r="AD604" s="34"/>
      <c r="AE604" s="34"/>
      <c r="AF604" s="34"/>
      <c r="AG604" s="34"/>
      <c r="AH604" s="34"/>
      <c r="AI604" s="34"/>
      <c r="AJ604" s="34"/>
      <c r="AK604" s="34">
        <f t="shared" si="41"/>
        <v>0</v>
      </c>
      <c r="AL604" s="141">
        <f t="shared" si="37"/>
        <v>0</v>
      </c>
      <c r="AM604" s="159" t="s">
        <v>1785</v>
      </c>
    </row>
    <row r="605" spans="1:39" x14ac:dyDescent="0.25">
      <c r="A605" s="297" t="s">
        <v>1875</v>
      </c>
      <c r="B605" s="46" t="s">
        <v>1876</v>
      </c>
      <c r="C605" s="20"/>
      <c r="D605" s="37" t="s">
        <v>433</v>
      </c>
      <c r="E605" s="32">
        <v>0</v>
      </c>
      <c r="F605" s="38"/>
      <c r="G605" s="21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>
        <f t="shared" si="40"/>
        <v>0</v>
      </c>
      <c r="T605" s="34"/>
      <c r="U605" s="34"/>
      <c r="V605" s="35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  <c r="AH605" s="34"/>
      <c r="AI605" s="34"/>
      <c r="AJ605" s="34"/>
      <c r="AK605" s="34">
        <f t="shared" si="41"/>
        <v>0</v>
      </c>
      <c r="AL605" s="141">
        <f t="shared" si="37"/>
        <v>0</v>
      </c>
      <c r="AM605" s="159" t="s">
        <v>1877</v>
      </c>
    </row>
    <row r="606" spans="1:39" x14ac:dyDescent="0.25">
      <c r="A606" s="297" t="s">
        <v>1882</v>
      </c>
      <c r="B606" s="46" t="s">
        <v>1883</v>
      </c>
      <c r="C606" s="20"/>
      <c r="D606" s="37" t="s">
        <v>433</v>
      </c>
      <c r="E606" s="32">
        <v>0</v>
      </c>
      <c r="F606" s="38"/>
      <c r="G606" s="21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>
        <f t="shared" si="40"/>
        <v>0</v>
      </c>
      <c r="T606" s="34"/>
      <c r="U606" s="34"/>
      <c r="V606" s="35"/>
      <c r="W606" s="34"/>
      <c r="X606" s="34"/>
      <c r="Y606" s="34"/>
      <c r="Z606" s="34"/>
      <c r="AA606" s="34"/>
      <c r="AB606" s="34"/>
      <c r="AC606" s="34"/>
      <c r="AD606" s="34"/>
      <c r="AE606" s="34"/>
      <c r="AF606" s="34"/>
      <c r="AG606" s="34"/>
      <c r="AH606" s="34"/>
      <c r="AI606" s="34"/>
      <c r="AJ606" s="34"/>
      <c r="AK606" s="34">
        <f t="shared" si="41"/>
        <v>0</v>
      </c>
      <c r="AL606" s="141">
        <f t="shared" si="37"/>
        <v>0</v>
      </c>
      <c r="AM606" s="159" t="s">
        <v>1785</v>
      </c>
    </row>
    <row r="607" spans="1:39" x14ac:dyDescent="0.25">
      <c r="A607" s="297" t="s">
        <v>1891</v>
      </c>
      <c r="B607" s="46" t="s">
        <v>1893</v>
      </c>
      <c r="C607" s="20"/>
      <c r="D607" s="106" t="s">
        <v>433</v>
      </c>
      <c r="E607" s="32">
        <v>500</v>
      </c>
      <c r="F607" s="63"/>
      <c r="G607" s="64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>
        <f t="shared" si="40"/>
        <v>500</v>
      </c>
      <c r="T607" s="65"/>
      <c r="U607" s="65"/>
      <c r="V607" s="66"/>
      <c r="W607" s="65"/>
      <c r="X607" s="65"/>
      <c r="Y607" s="65"/>
      <c r="Z607" s="65"/>
      <c r="AA607" s="65"/>
      <c r="AB607" s="65"/>
      <c r="AC607" s="65"/>
      <c r="AD607" s="65"/>
      <c r="AE607" s="65"/>
      <c r="AF607" s="65"/>
      <c r="AG607" s="65"/>
      <c r="AH607" s="65"/>
      <c r="AI607" s="65"/>
      <c r="AJ607" s="65"/>
      <c r="AK607" s="65">
        <f t="shared" si="41"/>
        <v>0</v>
      </c>
      <c r="AL607" s="65">
        <f t="shared" si="37"/>
        <v>500</v>
      </c>
      <c r="AM607" s="159" t="s">
        <v>1785</v>
      </c>
    </row>
    <row r="608" spans="1:39" x14ac:dyDescent="0.25">
      <c r="A608" s="297" t="s">
        <v>1892</v>
      </c>
      <c r="B608" s="46" t="s">
        <v>1894</v>
      </c>
      <c r="C608" s="20"/>
      <c r="D608" s="106" t="s">
        <v>433</v>
      </c>
      <c r="E608" s="32">
        <v>500</v>
      </c>
      <c r="F608" s="63"/>
      <c r="G608" s="64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>
        <f t="shared" si="40"/>
        <v>500</v>
      </c>
      <c r="T608" s="65"/>
      <c r="U608" s="65"/>
      <c r="V608" s="66"/>
      <c r="W608" s="65"/>
      <c r="X608" s="65"/>
      <c r="Y608" s="65"/>
      <c r="Z608" s="65"/>
      <c r="AA608" s="65"/>
      <c r="AB608" s="65"/>
      <c r="AC608" s="65"/>
      <c r="AD608" s="65"/>
      <c r="AE608" s="65"/>
      <c r="AF608" s="65"/>
      <c r="AG608" s="65"/>
      <c r="AH608" s="65"/>
      <c r="AI608" s="65"/>
      <c r="AJ608" s="65"/>
      <c r="AK608" s="65">
        <f t="shared" si="41"/>
        <v>0</v>
      </c>
      <c r="AL608" s="65">
        <f t="shared" si="37"/>
        <v>500</v>
      </c>
      <c r="AM608" s="159" t="s">
        <v>1785</v>
      </c>
    </row>
    <row r="609" spans="1:39" x14ac:dyDescent="0.25">
      <c r="A609" s="297" t="s">
        <v>1988</v>
      </c>
      <c r="B609" s="46" t="s">
        <v>1989</v>
      </c>
      <c r="C609" s="20"/>
      <c r="D609" s="106" t="s">
        <v>433</v>
      </c>
      <c r="E609" s="32">
        <v>2000</v>
      </c>
      <c r="F609" s="63"/>
      <c r="G609" s="64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>
        <f t="shared" si="40"/>
        <v>2000</v>
      </c>
      <c r="T609" s="65"/>
      <c r="U609" s="65"/>
      <c r="V609" s="66"/>
      <c r="W609" s="65"/>
      <c r="X609" s="65"/>
      <c r="Y609" s="65"/>
      <c r="Z609" s="65"/>
      <c r="AA609" s="65"/>
      <c r="AB609" s="65"/>
      <c r="AC609" s="65"/>
      <c r="AD609" s="65"/>
      <c r="AE609" s="65"/>
      <c r="AF609" s="65"/>
      <c r="AG609" s="65"/>
      <c r="AH609" s="65"/>
      <c r="AI609" s="65"/>
      <c r="AJ609" s="65"/>
      <c r="AK609" s="65">
        <f t="shared" si="41"/>
        <v>0</v>
      </c>
      <c r="AL609" s="65">
        <f t="shared" si="37"/>
        <v>2000</v>
      </c>
      <c r="AM609" s="159" t="s">
        <v>1785</v>
      </c>
    </row>
    <row r="610" spans="1:39" x14ac:dyDescent="0.25">
      <c r="A610" s="297" t="s">
        <v>1990</v>
      </c>
      <c r="B610" s="46" t="s">
        <v>1991</v>
      </c>
      <c r="C610" s="20"/>
      <c r="D610" s="106" t="s">
        <v>433</v>
      </c>
      <c r="E610" s="32">
        <v>500</v>
      </c>
      <c r="F610" s="63"/>
      <c r="G610" s="64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>
        <f t="shared" si="40"/>
        <v>500</v>
      </c>
      <c r="T610" s="65"/>
      <c r="U610" s="65"/>
      <c r="V610" s="66"/>
      <c r="W610" s="65"/>
      <c r="X610" s="65"/>
      <c r="Y610" s="65"/>
      <c r="Z610" s="65"/>
      <c r="AA610" s="65"/>
      <c r="AB610" s="65"/>
      <c r="AC610" s="65"/>
      <c r="AD610" s="65"/>
      <c r="AE610" s="65"/>
      <c r="AF610" s="65"/>
      <c r="AG610" s="65"/>
      <c r="AH610" s="65"/>
      <c r="AI610" s="65"/>
      <c r="AJ610" s="65"/>
      <c r="AK610" s="65">
        <f t="shared" si="41"/>
        <v>0</v>
      </c>
      <c r="AL610" s="65">
        <f t="shared" si="37"/>
        <v>500</v>
      </c>
      <c r="AM610" s="159" t="s">
        <v>1785</v>
      </c>
    </row>
    <row r="611" spans="1:39" x14ac:dyDescent="0.25">
      <c r="A611" s="299" t="s">
        <v>1997</v>
      </c>
      <c r="B611" s="46" t="s">
        <v>1998</v>
      </c>
      <c r="C611" s="33"/>
      <c r="D611" s="106" t="s">
        <v>433</v>
      </c>
      <c r="E611" s="32">
        <v>500</v>
      </c>
      <c r="F611" s="63"/>
      <c r="G611" s="64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>
        <f t="shared" si="40"/>
        <v>500</v>
      </c>
      <c r="T611" s="65"/>
      <c r="U611" s="65"/>
      <c r="V611" s="66"/>
      <c r="W611" s="65"/>
      <c r="X611" s="65"/>
      <c r="Y611" s="65"/>
      <c r="Z611" s="65"/>
      <c r="AA611" s="65"/>
      <c r="AB611" s="65"/>
      <c r="AC611" s="65"/>
      <c r="AD611" s="65"/>
      <c r="AE611" s="65"/>
      <c r="AF611" s="65"/>
      <c r="AG611" s="65"/>
      <c r="AH611" s="65"/>
      <c r="AI611" s="65"/>
      <c r="AJ611" s="65"/>
      <c r="AK611" s="65">
        <f t="shared" si="41"/>
        <v>0</v>
      </c>
      <c r="AL611" s="65">
        <f t="shared" si="37"/>
        <v>500</v>
      </c>
      <c r="AM611" s="159" t="s">
        <v>1785</v>
      </c>
    </row>
    <row r="612" spans="1:39" x14ac:dyDescent="0.25">
      <c r="A612" s="299" t="s">
        <v>1999</v>
      </c>
      <c r="B612" s="46" t="s">
        <v>2000</v>
      </c>
      <c r="C612" s="33"/>
      <c r="D612" s="106" t="s">
        <v>433</v>
      </c>
      <c r="E612" s="32">
        <v>500</v>
      </c>
      <c r="F612" s="63"/>
      <c r="G612" s="64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>
        <f t="shared" ref="S612:S615" si="42">SUM(E612:R612)</f>
        <v>500</v>
      </c>
      <c r="T612" s="65"/>
      <c r="U612" s="65"/>
      <c r="V612" s="66"/>
      <c r="W612" s="65"/>
      <c r="X612" s="65"/>
      <c r="Y612" s="65"/>
      <c r="Z612" s="65"/>
      <c r="AA612" s="65"/>
      <c r="AB612" s="65"/>
      <c r="AC612" s="65"/>
      <c r="AD612" s="65"/>
      <c r="AE612" s="65"/>
      <c r="AF612" s="65"/>
      <c r="AG612" s="65"/>
      <c r="AH612" s="65"/>
      <c r="AI612" s="65"/>
      <c r="AJ612" s="65"/>
      <c r="AK612" s="65">
        <f t="shared" si="41"/>
        <v>0</v>
      </c>
      <c r="AL612" s="65">
        <f t="shared" si="37"/>
        <v>500</v>
      </c>
      <c r="AM612" s="159" t="s">
        <v>1785</v>
      </c>
    </row>
    <row r="613" spans="1:39" x14ac:dyDescent="0.25">
      <c r="A613" s="299" t="s">
        <v>2001</v>
      </c>
      <c r="B613" s="46" t="s">
        <v>2002</v>
      </c>
      <c r="C613" s="33"/>
      <c r="D613" s="106" t="s">
        <v>433</v>
      </c>
      <c r="E613" s="32">
        <v>500</v>
      </c>
      <c r="F613" s="63"/>
      <c r="G613" s="64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>
        <f t="shared" si="42"/>
        <v>500</v>
      </c>
      <c r="T613" s="65"/>
      <c r="U613" s="65"/>
      <c r="V613" s="66"/>
      <c r="W613" s="65"/>
      <c r="X613" s="65"/>
      <c r="Y613" s="65"/>
      <c r="Z613" s="65"/>
      <c r="AA613" s="65"/>
      <c r="AB613" s="65"/>
      <c r="AC613" s="65"/>
      <c r="AD613" s="65"/>
      <c r="AE613" s="65"/>
      <c r="AF613" s="65"/>
      <c r="AG613" s="65"/>
      <c r="AH613" s="65"/>
      <c r="AI613" s="65"/>
      <c r="AJ613" s="65"/>
      <c r="AK613" s="65">
        <f t="shared" si="41"/>
        <v>0</v>
      </c>
      <c r="AL613" s="65">
        <f t="shared" si="37"/>
        <v>500</v>
      </c>
      <c r="AM613" s="159" t="s">
        <v>1785</v>
      </c>
    </row>
    <row r="614" spans="1:39" x14ac:dyDescent="0.25">
      <c r="A614" s="299" t="s">
        <v>2003</v>
      </c>
      <c r="B614" s="46" t="s">
        <v>2004</v>
      </c>
      <c r="C614" s="33"/>
      <c r="D614" s="106" t="s">
        <v>433</v>
      </c>
      <c r="E614" s="32">
        <v>500</v>
      </c>
      <c r="F614" s="63"/>
      <c r="G614" s="64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>
        <f t="shared" si="42"/>
        <v>500</v>
      </c>
      <c r="T614" s="65"/>
      <c r="U614" s="65"/>
      <c r="V614" s="66"/>
      <c r="W614" s="65"/>
      <c r="X614" s="65"/>
      <c r="Y614" s="65"/>
      <c r="Z614" s="65"/>
      <c r="AA614" s="65"/>
      <c r="AB614" s="65"/>
      <c r="AC614" s="65"/>
      <c r="AD614" s="65"/>
      <c r="AE614" s="65"/>
      <c r="AF614" s="65"/>
      <c r="AG614" s="65"/>
      <c r="AH614" s="65"/>
      <c r="AI614" s="65"/>
      <c r="AJ614" s="65"/>
      <c r="AK614" s="65">
        <f t="shared" si="41"/>
        <v>0</v>
      </c>
      <c r="AL614" s="65">
        <f t="shared" si="37"/>
        <v>500</v>
      </c>
      <c r="AM614" s="159" t="s">
        <v>1785</v>
      </c>
    </row>
    <row r="615" spans="1:39" x14ac:dyDescent="0.25">
      <c r="A615" s="299" t="s">
        <v>2005</v>
      </c>
      <c r="B615" s="46" t="s">
        <v>2006</v>
      </c>
      <c r="C615" s="33"/>
      <c r="D615" s="106" t="s">
        <v>433</v>
      </c>
      <c r="E615" s="32">
        <v>500</v>
      </c>
      <c r="F615" s="63"/>
      <c r="G615" s="64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>
        <f t="shared" si="42"/>
        <v>500</v>
      </c>
      <c r="T615" s="65"/>
      <c r="U615" s="65"/>
      <c r="V615" s="66"/>
      <c r="W615" s="65"/>
      <c r="X615" s="65"/>
      <c r="Y615" s="65"/>
      <c r="Z615" s="65"/>
      <c r="AA615" s="65"/>
      <c r="AB615" s="65"/>
      <c r="AC615" s="65"/>
      <c r="AD615" s="65"/>
      <c r="AE615" s="65"/>
      <c r="AF615" s="65"/>
      <c r="AG615" s="65"/>
      <c r="AH615" s="65"/>
      <c r="AI615" s="65"/>
      <c r="AJ615" s="65"/>
      <c r="AK615" s="65">
        <f t="shared" si="41"/>
        <v>0</v>
      </c>
      <c r="AL615" s="65">
        <f t="shared" si="37"/>
        <v>500</v>
      </c>
      <c r="AM615" s="159" t="s">
        <v>1785</v>
      </c>
    </row>
    <row r="616" spans="1:39" x14ac:dyDescent="0.25">
      <c r="A616" s="299" t="s">
        <v>2007</v>
      </c>
      <c r="B616" s="46" t="s">
        <v>2008</v>
      </c>
      <c r="C616" s="33"/>
      <c r="D616" s="106" t="s">
        <v>433</v>
      </c>
      <c r="E616" s="32">
        <v>1</v>
      </c>
      <c r="F616" s="63"/>
      <c r="G616" s="64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>
        <f t="shared" si="40"/>
        <v>1</v>
      </c>
      <c r="T616" s="65"/>
      <c r="U616" s="65"/>
      <c r="V616" s="66"/>
      <c r="W616" s="65"/>
      <c r="X616" s="65"/>
      <c r="Y616" s="65"/>
      <c r="Z616" s="65"/>
      <c r="AA616" s="65"/>
      <c r="AB616" s="65"/>
      <c r="AC616" s="65"/>
      <c r="AD616" s="65"/>
      <c r="AE616" s="65"/>
      <c r="AF616" s="65"/>
      <c r="AG616" s="65"/>
      <c r="AH616" s="65"/>
      <c r="AI616" s="65"/>
      <c r="AJ616" s="65"/>
      <c r="AK616" s="65">
        <f t="shared" si="41"/>
        <v>0</v>
      </c>
      <c r="AL616" s="143">
        <f t="shared" si="37"/>
        <v>1</v>
      </c>
      <c r="AM616" s="159" t="s">
        <v>1796</v>
      </c>
    </row>
    <row r="617" spans="1:39" x14ac:dyDescent="0.25">
      <c r="A617" s="299" t="s">
        <v>2009</v>
      </c>
      <c r="B617" s="46" t="s">
        <v>2010</v>
      </c>
      <c r="C617" s="33"/>
      <c r="D617" s="106" t="s">
        <v>433</v>
      </c>
      <c r="E617" s="32">
        <v>500</v>
      </c>
      <c r="F617" s="63"/>
      <c r="G617" s="64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>
        <f t="shared" si="40"/>
        <v>500</v>
      </c>
      <c r="T617" s="65"/>
      <c r="U617" s="65"/>
      <c r="V617" s="66"/>
      <c r="W617" s="65"/>
      <c r="X617" s="65"/>
      <c r="Y617" s="65"/>
      <c r="Z617" s="65"/>
      <c r="AA617" s="65"/>
      <c r="AB617" s="65"/>
      <c r="AC617" s="65"/>
      <c r="AD617" s="65"/>
      <c r="AE617" s="65"/>
      <c r="AF617" s="65"/>
      <c r="AG617" s="65"/>
      <c r="AH617" s="65"/>
      <c r="AI617" s="65"/>
      <c r="AJ617" s="65"/>
      <c r="AK617" s="65">
        <f t="shared" si="41"/>
        <v>0</v>
      </c>
      <c r="AL617" s="65">
        <f t="shared" si="37"/>
        <v>500</v>
      </c>
      <c r="AM617" s="159" t="s">
        <v>1785</v>
      </c>
    </row>
    <row r="618" spans="1:39" x14ac:dyDescent="0.25">
      <c r="A618" s="299" t="s">
        <v>2011</v>
      </c>
      <c r="B618" s="46" t="s">
        <v>2012</v>
      </c>
      <c r="C618" s="33"/>
      <c r="D618" s="106" t="s">
        <v>433</v>
      </c>
      <c r="E618" s="32">
        <v>500</v>
      </c>
      <c r="F618" s="63"/>
      <c r="G618" s="64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>
        <f t="shared" si="40"/>
        <v>500</v>
      </c>
      <c r="T618" s="65"/>
      <c r="U618" s="65"/>
      <c r="V618" s="66"/>
      <c r="W618" s="65"/>
      <c r="X618" s="65"/>
      <c r="Y618" s="65"/>
      <c r="Z618" s="65"/>
      <c r="AA618" s="65"/>
      <c r="AB618" s="65"/>
      <c r="AC618" s="65"/>
      <c r="AD618" s="65"/>
      <c r="AE618" s="65"/>
      <c r="AF618" s="65"/>
      <c r="AG618" s="65"/>
      <c r="AH618" s="65"/>
      <c r="AI618" s="65"/>
      <c r="AJ618" s="65"/>
      <c r="AK618" s="65">
        <f t="shared" si="41"/>
        <v>0</v>
      </c>
      <c r="AL618" s="65">
        <f t="shared" si="37"/>
        <v>500</v>
      </c>
      <c r="AM618" s="159" t="s">
        <v>1785</v>
      </c>
    </row>
    <row r="619" spans="1:39" x14ac:dyDescent="0.25">
      <c r="A619" s="299" t="s">
        <v>2013</v>
      </c>
      <c r="B619" s="46" t="s">
        <v>2014</v>
      </c>
      <c r="C619" s="33"/>
      <c r="D619" s="106" t="s">
        <v>433</v>
      </c>
      <c r="E619" s="32">
        <v>500</v>
      </c>
      <c r="F619" s="63"/>
      <c r="G619" s="64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>
        <f t="shared" si="40"/>
        <v>500</v>
      </c>
      <c r="T619" s="65"/>
      <c r="U619" s="65"/>
      <c r="V619" s="66"/>
      <c r="W619" s="65"/>
      <c r="X619" s="65"/>
      <c r="Y619" s="65"/>
      <c r="Z619" s="65"/>
      <c r="AA619" s="65"/>
      <c r="AB619" s="65"/>
      <c r="AC619" s="65"/>
      <c r="AD619" s="65"/>
      <c r="AE619" s="65"/>
      <c r="AF619" s="65"/>
      <c r="AG619" s="65"/>
      <c r="AH619" s="65"/>
      <c r="AI619" s="65"/>
      <c r="AJ619" s="65"/>
      <c r="AK619" s="65">
        <f t="shared" si="41"/>
        <v>0</v>
      </c>
      <c r="AL619" s="65">
        <f t="shared" si="37"/>
        <v>500</v>
      </c>
      <c r="AM619" s="159" t="s">
        <v>1785</v>
      </c>
    </row>
    <row r="620" spans="1:39" x14ac:dyDescent="0.25">
      <c r="A620" s="299" t="s">
        <v>2015</v>
      </c>
      <c r="B620" s="46" t="s">
        <v>2016</v>
      </c>
      <c r="C620" s="33"/>
      <c r="D620" s="106" t="s">
        <v>433</v>
      </c>
      <c r="E620" s="32">
        <v>500</v>
      </c>
      <c r="F620" s="63"/>
      <c r="G620" s="64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>
        <f t="shared" si="40"/>
        <v>500</v>
      </c>
      <c r="T620" s="65"/>
      <c r="U620" s="65"/>
      <c r="V620" s="66"/>
      <c r="W620" s="65"/>
      <c r="X620" s="65"/>
      <c r="Y620" s="65"/>
      <c r="Z620" s="65"/>
      <c r="AA620" s="65"/>
      <c r="AB620" s="65"/>
      <c r="AC620" s="65"/>
      <c r="AD620" s="65"/>
      <c r="AE620" s="65"/>
      <c r="AF620" s="65"/>
      <c r="AG620" s="65"/>
      <c r="AH620" s="65"/>
      <c r="AI620" s="65"/>
      <c r="AJ620" s="65"/>
      <c r="AK620" s="65">
        <f t="shared" si="41"/>
        <v>0</v>
      </c>
      <c r="AL620" s="65">
        <f t="shared" si="37"/>
        <v>500</v>
      </c>
      <c r="AM620" s="159" t="s">
        <v>1785</v>
      </c>
    </row>
    <row r="621" spans="1:39" x14ac:dyDescent="0.25">
      <c r="A621" s="299" t="s">
        <v>2456</v>
      </c>
      <c r="B621" s="46" t="s">
        <v>2459</v>
      </c>
      <c r="C621" s="20"/>
      <c r="D621" s="106"/>
      <c r="E621" s="32"/>
      <c r="F621" s="63"/>
      <c r="G621" s="64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6"/>
      <c r="W621" s="65"/>
      <c r="X621" s="65"/>
      <c r="Y621" s="65"/>
      <c r="Z621" s="65"/>
      <c r="AA621" s="65"/>
      <c r="AB621" s="65"/>
      <c r="AC621" s="65"/>
      <c r="AD621" s="65"/>
      <c r="AE621" s="65"/>
      <c r="AF621" s="65"/>
      <c r="AG621" s="65"/>
      <c r="AH621" s="65"/>
      <c r="AI621" s="65"/>
      <c r="AJ621" s="65"/>
      <c r="AK621" s="65"/>
      <c r="AL621" s="65">
        <v>500</v>
      </c>
      <c r="AM621" s="159" t="s">
        <v>1785</v>
      </c>
    </row>
    <row r="622" spans="1:39" x14ac:dyDescent="0.25">
      <c r="A622" s="299" t="s">
        <v>2457</v>
      </c>
      <c r="B622" s="46" t="s">
        <v>2460</v>
      </c>
      <c r="C622" s="20"/>
      <c r="D622" s="106"/>
      <c r="E622" s="32"/>
      <c r="F622" s="63"/>
      <c r="G622" s="64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6"/>
      <c r="W622" s="65"/>
      <c r="X622" s="65"/>
      <c r="Y622" s="65"/>
      <c r="Z622" s="65"/>
      <c r="AA622" s="65"/>
      <c r="AB622" s="65"/>
      <c r="AC622" s="65"/>
      <c r="AD622" s="65"/>
      <c r="AE622" s="65"/>
      <c r="AF622" s="65"/>
      <c r="AG622" s="65"/>
      <c r="AH622" s="65"/>
      <c r="AI622" s="65"/>
      <c r="AJ622" s="65"/>
      <c r="AK622" s="65"/>
      <c r="AL622" s="65">
        <v>500</v>
      </c>
      <c r="AM622" s="159" t="s">
        <v>1785</v>
      </c>
    </row>
    <row r="623" spans="1:39" ht="15.75" thickBot="1" x14ac:dyDescent="0.3">
      <c r="A623" s="300" t="s">
        <v>2458</v>
      </c>
      <c r="B623" s="87" t="s">
        <v>2461</v>
      </c>
      <c r="C623" s="88"/>
      <c r="D623" s="188"/>
      <c r="E623" s="145"/>
      <c r="F623" s="85"/>
      <c r="G623" s="86"/>
      <c r="H623" s="89"/>
      <c r="I623" s="89"/>
      <c r="J623" s="89"/>
      <c r="K623" s="89"/>
      <c r="L623" s="89"/>
      <c r="M623" s="89"/>
      <c r="N623" s="89"/>
      <c r="O623" s="89"/>
      <c r="P623" s="89"/>
      <c r="Q623" s="89"/>
      <c r="R623" s="89"/>
      <c r="S623" s="89"/>
      <c r="T623" s="89"/>
      <c r="U623" s="89"/>
      <c r="V623" s="90"/>
      <c r="W623" s="89"/>
      <c r="X623" s="89"/>
      <c r="Y623" s="89"/>
      <c r="Z623" s="89"/>
      <c r="AA623" s="89"/>
      <c r="AB623" s="89"/>
      <c r="AC623" s="89"/>
      <c r="AD623" s="89"/>
      <c r="AE623" s="89"/>
      <c r="AF623" s="89"/>
      <c r="AG623" s="89"/>
      <c r="AH623" s="89"/>
      <c r="AI623" s="89"/>
      <c r="AJ623" s="89"/>
      <c r="AK623" s="89"/>
      <c r="AL623" s="89">
        <v>500</v>
      </c>
      <c r="AM623" s="193" t="s">
        <v>1785</v>
      </c>
    </row>
    <row r="624" spans="1:39" ht="15.75" thickBot="1" x14ac:dyDescent="0.3">
      <c r="A624" s="378" t="s">
        <v>1544</v>
      </c>
      <c r="B624" s="379"/>
      <c r="C624" s="379"/>
      <c r="D624" s="379"/>
      <c r="E624" s="379"/>
      <c r="F624" s="379"/>
      <c r="G624" s="379"/>
      <c r="H624" s="379"/>
      <c r="I624" s="379"/>
      <c r="J624" s="379"/>
      <c r="K624" s="379"/>
      <c r="L624" s="379"/>
      <c r="M624" s="379"/>
      <c r="N624" s="379"/>
      <c r="O624" s="379"/>
      <c r="P624" s="379"/>
      <c r="Q624" s="379"/>
      <c r="R624" s="379"/>
      <c r="S624" s="379"/>
      <c r="T624" s="379"/>
      <c r="U624" s="379"/>
      <c r="V624" s="379"/>
      <c r="W624" s="379"/>
      <c r="X624" s="379"/>
      <c r="Y624" s="379"/>
      <c r="Z624" s="379"/>
      <c r="AA624" s="379"/>
      <c r="AB624" s="379"/>
      <c r="AC624" s="379"/>
      <c r="AD624" s="379"/>
      <c r="AE624" s="379"/>
      <c r="AF624" s="379"/>
      <c r="AG624" s="379"/>
      <c r="AH624" s="379"/>
      <c r="AI624" s="379"/>
      <c r="AJ624" s="379"/>
      <c r="AK624" s="379"/>
      <c r="AL624" s="379"/>
      <c r="AM624" s="380"/>
    </row>
    <row r="625" spans="1:39" x14ac:dyDescent="0.25">
      <c r="A625" s="283" t="s">
        <v>1545</v>
      </c>
      <c r="B625" s="150" t="s">
        <v>1546</v>
      </c>
      <c r="C625" s="219" t="s">
        <v>2393</v>
      </c>
      <c r="D625" s="220" t="s">
        <v>433</v>
      </c>
      <c r="E625" s="153">
        <v>2191.9250000000002</v>
      </c>
      <c r="F625" s="154"/>
      <c r="G625" s="155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>
        <f t="shared" si="40"/>
        <v>2191.9250000000002</v>
      </c>
      <c r="T625" s="156"/>
      <c r="U625" s="156"/>
      <c r="V625" s="157"/>
      <c r="W625" s="156"/>
      <c r="X625" s="156"/>
      <c r="Y625" s="156"/>
      <c r="Z625" s="156"/>
      <c r="AA625" s="156"/>
      <c r="AB625" s="156"/>
      <c r="AC625" s="156"/>
      <c r="AD625" s="156"/>
      <c r="AE625" s="156"/>
      <c r="AF625" s="156"/>
      <c r="AG625" s="156"/>
      <c r="AH625" s="156"/>
      <c r="AI625" s="156"/>
      <c r="AJ625" s="156"/>
      <c r="AK625" s="156">
        <f t="shared" si="41"/>
        <v>0</v>
      </c>
      <c r="AL625" s="156">
        <f t="shared" si="37"/>
        <v>2191.9250000000002</v>
      </c>
      <c r="AM625" s="158" t="s">
        <v>1785</v>
      </c>
    </row>
    <row r="626" spans="1:39" x14ac:dyDescent="0.25">
      <c r="A626" s="284" t="s">
        <v>1547</v>
      </c>
      <c r="B626" s="36" t="s">
        <v>1548</v>
      </c>
      <c r="C626" s="39"/>
      <c r="D626" s="37" t="s">
        <v>433</v>
      </c>
      <c r="E626" s="32">
        <v>19.95</v>
      </c>
      <c r="F626" s="38"/>
      <c r="G626" s="21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>
        <f t="shared" si="40"/>
        <v>19.95</v>
      </c>
      <c r="T626" s="34"/>
      <c r="U626" s="34"/>
      <c r="V626" s="35"/>
      <c r="W626" s="3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  <c r="AH626" s="34"/>
      <c r="AI626" s="34"/>
      <c r="AJ626" s="34"/>
      <c r="AK626" s="34">
        <f t="shared" si="41"/>
        <v>0</v>
      </c>
      <c r="AL626" s="139">
        <f t="shared" si="37"/>
        <v>19.95</v>
      </c>
      <c r="AM626" s="159" t="s">
        <v>1785</v>
      </c>
    </row>
    <row r="627" spans="1:39" x14ac:dyDescent="0.25">
      <c r="A627" s="284" t="s">
        <v>1549</v>
      </c>
      <c r="B627" s="36" t="s">
        <v>1550</v>
      </c>
      <c r="C627" s="39"/>
      <c r="D627" s="37" t="s">
        <v>433</v>
      </c>
      <c r="E627" s="32">
        <v>69.95</v>
      </c>
      <c r="F627" s="38"/>
      <c r="G627" s="21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>
        <f t="shared" si="40"/>
        <v>69.95</v>
      </c>
      <c r="T627" s="34"/>
      <c r="U627" s="34"/>
      <c r="V627" s="35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  <c r="AH627" s="34"/>
      <c r="AI627" s="34"/>
      <c r="AJ627" s="34"/>
      <c r="AK627" s="34">
        <f t="shared" si="41"/>
        <v>0</v>
      </c>
      <c r="AL627" s="34">
        <f t="shared" si="37"/>
        <v>69.95</v>
      </c>
      <c r="AM627" s="159" t="s">
        <v>1785</v>
      </c>
    </row>
    <row r="628" spans="1:39" x14ac:dyDescent="0.25">
      <c r="A628" s="284" t="s">
        <v>1551</v>
      </c>
      <c r="B628" s="36" t="s">
        <v>1552</v>
      </c>
      <c r="C628" s="39" t="s">
        <v>2394</v>
      </c>
      <c r="D628" s="37" t="s">
        <v>433</v>
      </c>
      <c r="E628" s="32">
        <v>125</v>
      </c>
      <c r="F628" s="38"/>
      <c r="G628" s="21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>
        <f t="shared" si="40"/>
        <v>125</v>
      </c>
      <c r="T628" s="34"/>
      <c r="U628" s="34"/>
      <c r="V628" s="35"/>
      <c r="W628" s="34"/>
      <c r="X628" s="34"/>
      <c r="Y628" s="34"/>
      <c r="Z628" s="34"/>
      <c r="AA628" s="34"/>
      <c r="AB628" s="34"/>
      <c r="AC628" s="34"/>
      <c r="AD628" s="34"/>
      <c r="AE628" s="34"/>
      <c r="AF628" s="34"/>
      <c r="AG628" s="34"/>
      <c r="AH628" s="34"/>
      <c r="AI628" s="34"/>
      <c r="AJ628" s="34"/>
      <c r="AK628" s="34">
        <f t="shared" si="41"/>
        <v>0</v>
      </c>
      <c r="AL628" s="34">
        <f t="shared" si="37"/>
        <v>125</v>
      </c>
      <c r="AM628" s="159" t="s">
        <v>1785</v>
      </c>
    </row>
    <row r="629" spans="1:39" x14ac:dyDescent="0.25">
      <c r="A629" s="284" t="s">
        <v>1553</v>
      </c>
      <c r="B629" s="36" t="s">
        <v>1554</v>
      </c>
      <c r="C629" s="39"/>
      <c r="D629" s="37" t="s">
        <v>433</v>
      </c>
      <c r="E629" s="32">
        <v>0</v>
      </c>
      <c r="F629" s="38"/>
      <c r="G629" s="21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>
        <f t="shared" si="40"/>
        <v>0</v>
      </c>
      <c r="T629" s="34"/>
      <c r="U629" s="34"/>
      <c r="V629" s="35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  <c r="AH629" s="34"/>
      <c r="AI629" s="34"/>
      <c r="AJ629" s="34"/>
      <c r="AK629" s="34">
        <f t="shared" si="41"/>
        <v>0</v>
      </c>
      <c r="AL629" s="141">
        <f t="shared" ref="AL629:AL632" si="43">S629-AK629</f>
        <v>0</v>
      </c>
      <c r="AM629" s="159" t="s">
        <v>1785</v>
      </c>
    </row>
    <row r="630" spans="1:39" x14ac:dyDescent="0.25">
      <c r="A630" s="284" t="s">
        <v>1555</v>
      </c>
      <c r="B630" s="36" t="s">
        <v>1556</v>
      </c>
      <c r="C630" s="21"/>
      <c r="D630" s="37" t="s">
        <v>433</v>
      </c>
      <c r="E630" s="32">
        <v>24.950000000000003</v>
      </c>
      <c r="F630" s="38"/>
      <c r="G630" s="21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>
        <f t="shared" si="40"/>
        <v>24.950000000000003</v>
      </c>
      <c r="T630" s="34"/>
      <c r="U630" s="34"/>
      <c r="V630" s="35"/>
      <c r="W630" s="34"/>
      <c r="X630" s="34"/>
      <c r="Y630" s="34"/>
      <c r="Z630" s="34"/>
      <c r="AA630" s="34"/>
      <c r="AB630" s="34"/>
      <c r="AC630" s="34"/>
      <c r="AD630" s="34"/>
      <c r="AE630" s="34"/>
      <c r="AF630" s="34"/>
      <c r="AG630" s="34"/>
      <c r="AH630" s="34"/>
      <c r="AI630" s="34"/>
      <c r="AJ630" s="34"/>
      <c r="AK630" s="34">
        <f t="shared" si="41"/>
        <v>0</v>
      </c>
      <c r="AL630" s="139">
        <f t="shared" si="43"/>
        <v>24.950000000000003</v>
      </c>
      <c r="AM630" s="159" t="s">
        <v>1785</v>
      </c>
    </row>
    <row r="631" spans="1:39" x14ac:dyDescent="0.25">
      <c r="A631" s="284" t="s">
        <v>1557</v>
      </c>
      <c r="B631" s="36" t="s">
        <v>1558</v>
      </c>
      <c r="C631" s="21"/>
      <c r="D631" s="37" t="s">
        <v>433</v>
      </c>
      <c r="E631" s="32">
        <v>25</v>
      </c>
      <c r="F631" s="38"/>
      <c r="G631" s="21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>
        <f t="shared" si="40"/>
        <v>25</v>
      </c>
      <c r="T631" s="34"/>
      <c r="U631" s="34"/>
      <c r="V631" s="35"/>
      <c r="W631" s="34"/>
      <c r="X631" s="34"/>
      <c r="Y631" s="34"/>
      <c r="Z631" s="34"/>
      <c r="AA631" s="34"/>
      <c r="AB631" s="34"/>
      <c r="AC631" s="34"/>
      <c r="AD631" s="34"/>
      <c r="AE631" s="34"/>
      <c r="AF631" s="34"/>
      <c r="AG631" s="34"/>
      <c r="AH631" s="34"/>
      <c r="AI631" s="34"/>
      <c r="AJ631" s="34"/>
      <c r="AK631" s="34">
        <f t="shared" si="41"/>
        <v>0</v>
      </c>
      <c r="AL631" s="263">
        <f t="shared" si="43"/>
        <v>25</v>
      </c>
      <c r="AM631" s="159" t="s">
        <v>1785</v>
      </c>
    </row>
    <row r="632" spans="1:39" x14ac:dyDescent="0.25">
      <c r="A632" s="284" t="s">
        <v>1559</v>
      </c>
      <c r="B632" s="36" t="s">
        <v>1560</v>
      </c>
      <c r="C632" s="21"/>
      <c r="D632" s="37" t="s">
        <v>433</v>
      </c>
      <c r="E632" s="32">
        <v>99.95</v>
      </c>
      <c r="F632" s="38"/>
      <c r="G632" s="21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>
        <f t="shared" si="40"/>
        <v>99.95</v>
      </c>
      <c r="T632" s="34"/>
      <c r="U632" s="34"/>
      <c r="V632" s="35"/>
      <c r="W632" s="34"/>
      <c r="X632" s="34"/>
      <c r="Y632" s="34"/>
      <c r="Z632" s="34"/>
      <c r="AA632" s="34"/>
      <c r="AB632" s="34"/>
      <c r="AC632" s="34"/>
      <c r="AD632" s="34"/>
      <c r="AE632" s="34"/>
      <c r="AF632" s="34"/>
      <c r="AG632" s="34"/>
      <c r="AH632" s="34"/>
      <c r="AI632" s="34"/>
      <c r="AJ632" s="34"/>
      <c r="AK632" s="34">
        <f t="shared" si="41"/>
        <v>0</v>
      </c>
      <c r="AL632" s="148">
        <f t="shared" si="43"/>
        <v>99.95</v>
      </c>
      <c r="AM632" s="159" t="s">
        <v>1785</v>
      </c>
    </row>
    <row r="633" spans="1:39" x14ac:dyDescent="0.25">
      <c r="A633" s="284" t="s">
        <v>1561</v>
      </c>
      <c r="B633" s="36" t="s">
        <v>1562</v>
      </c>
      <c r="C633" s="21"/>
      <c r="D633" s="37" t="s">
        <v>433</v>
      </c>
      <c r="E633" s="32"/>
      <c r="F633" s="38"/>
      <c r="G633" s="21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>
        <f t="shared" si="40"/>
        <v>0</v>
      </c>
      <c r="T633" s="34"/>
      <c r="U633" s="34"/>
      <c r="V633" s="35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  <c r="AK633" s="34">
        <v>0</v>
      </c>
      <c r="AL633" s="141">
        <v>0</v>
      </c>
      <c r="AM633" s="159" t="s">
        <v>1785</v>
      </c>
    </row>
    <row r="634" spans="1:39" x14ac:dyDescent="0.25">
      <c r="A634" s="284" t="s">
        <v>1563</v>
      </c>
      <c r="B634" s="36" t="s">
        <v>1564</v>
      </c>
      <c r="C634" s="21"/>
      <c r="D634" s="107" t="s">
        <v>433</v>
      </c>
      <c r="E634" s="32">
        <v>25</v>
      </c>
      <c r="F634" s="58"/>
      <c r="G634" s="59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34">
        <f t="shared" si="40"/>
        <v>25</v>
      </c>
      <c r="T634" s="60"/>
      <c r="U634" s="60"/>
      <c r="V634" s="61"/>
      <c r="W634" s="60"/>
      <c r="X634" s="60"/>
      <c r="Y634" s="60"/>
      <c r="Z634" s="60"/>
      <c r="AA634" s="60"/>
      <c r="AB634" s="60"/>
      <c r="AC634" s="60"/>
      <c r="AD634" s="60"/>
      <c r="AE634" s="60"/>
      <c r="AF634" s="60"/>
      <c r="AG634" s="60"/>
      <c r="AH634" s="60"/>
      <c r="AI634" s="60"/>
      <c r="AJ634" s="60"/>
      <c r="AK634" s="60">
        <v>0</v>
      </c>
      <c r="AL634" s="139">
        <f t="shared" ref="AL634:AL699" si="44">S634-AK634</f>
        <v>25</v>
      </c>
      <c r="AM634" s="159" t="s">
        <v>1785</v>
      </c>
    </row>
    <row r="635" spans="1:39" x14ac:dyDescent="0.25">
      <c r="A635" s="284" t="s">
        <v>1565</v>
      </c>
      <c r="B635" s="36" t="s">
        <v>1566</v>
      </c>
      <c r="C635" s="21"/>
      <c r="D635" s="91" t="s">
        <v>433</v>
      </c>
      <c r="E635" s="32">
        <v>25</v>
      </c>
      <c r="F635" s="38"/>
      <c r="G635" s="21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>
        <f t="shared" si="40"/>
        <v>25</v>
      </c>
      <c r="T635" s="34"/>
      <c r="U635" s="34"/>
      <c r="V635" s="35"/>
      <c r="W635" s="34"/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  <c r="AH635" s="34"/>
      <c r="AI635" s="34"/>
      <c r="AJ635" s="34"/>
      <c r="AK635" s="34">
        <v>0</v>
      </c>
      <c r="AL635" s="139">
        <f t="shared" si="44"/>
        <v>25</v>
      </c>
      <c r="AM635" s="159" t="s">
        <v>1785</v>
      </c>
    </row>
    <row r="636" spans="1:39" x14ac:dyDescent="0.25">
      <c r="A636" s="284" t="s">
        <v>1567</v>
      </c>
      <c r="B636" s="36" t="s">
        <v>1568</v>
      </c>
      <c r="C636" s="21"/>
      <c r="D636" s="106" t="s">
        <v>433</v>
      </c>
      <c r="E636" s="32">
        <v>100</v>
      </c>
      <c r="F636" s="63"/>
      <c r="G636" s="64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34">
        <f t="shared" si="40"/>
        <v>100</v>
      </c>
      <c r="T636" s="65"/>
      <c r="U636" s="65"/>
      <c r="V636" s="66"/>
      <c r="W636" s="65"/>
      <c r="X636" s="65"/>
      <c r="Y636" s="65"/>
      <c r="Z636" s="65"/>
      <c r="AA636" s="65"/>
      <c r="AB636" s="65"/>
      <c r="AC636" s="65"/>
      <c r="AD636" s="65"/>
      <c r="AE636" s="65"/>
      <c r="AF636" s="65"/>
      <c r="AG636" s="65"/>
      <c r="AH636" s="65"/>
      <c r="AI636" s="65"/>
      <c r="AJ636" s="65"/>
      <c r="AK636" s="65">
        <v>0</v>
      </c>
      <c r="AL636" s="148">
        <f t="shared" si="44"/>
        <v>100</v>
      </c>
      <c r="AM636" s="159" t="s">
        <v>1785</v>
      </c>
    </row>
    <row r="637" spans="1:39" ht="15.75" thickBot="1" x14ac:dyDescent="0.3">
      <c r="A637" s="285" t="s">
        <v>1569</v>
      </c>
      <c r="B637" s="170" t="s">
        <v>1570</v>
      </c>
      <c r="C637" s="166"/>
      <c r="D637" s="218" t="s">
        <v>433</v>
      </c>
      <c r="E637" s="164">
        <v>25</v>
      </c>
      <c r="F637" s="202"/>
      <c r="G637" s="203"/>
      <c r="H637" s="204"/>
      <c r="I637" s="204"/>
      <c r="J637" s="204"/>
      <c r="K637" s="204"/>
      <c r="L637" s="204"/>
      <c r="M637" s="204"/>
      <c r="N637" s="204"/>
      <c r="O637" s="204"/>
      <c r="P637" s="204"/>
      <c r="Q637" s="204"/>
      <c r="R637" s="204"/>
      <c r="S637" s="167">
        <f t="shared" si="40"/>
        <v>25</v>
      </c>
      <c r="T637" s="204"/>
      <c r="U637" s="204"/>
      <c r="V637" s="205"/>
      <c r="W637" s="204"/>
      <c r="X637" s="204"/>
      <c r="Y637" s="204"/>
      <c r="Z637" s="204"/>
      <c r="AA637" s="204"/>
      <c r="AB637" s="204"/>
      <c r="AC637" s="204"/>
      <c r="AD637" s="204"/>
      <c r="AE637" s="204"/>
      <c r="AF637" s="204"/>
      <c r="AG637" s="204"/>
      <c r="AH637" s="204"/>
      <c r="AI637" s="204"/>
      <c r="AJ637" s="204"/>
      <c r="AK637" s="204">
        <v>0</v>
      </c>
      <c r="AL637" s="172">
        <f t="shared" si="44"/>
        <v>25</v>
      </c>
      <c r="AM637" s="169" t="s">
        <v>1785</v>
      </c>
    </row>
    <row r="638" spans="1:39" ht="15.75" thickBot="1" x14ac:dyDescent="0.3">
      <c r="A638" s="378" t="s">
        <v>1571</v>
      </c>
      <c r="B638" s="379"/>
      <c r="C638" s="379"/>
      <c r="D638" s="379"/>
      <c r="E638" s="379"/>
      <c r="F638" s="379"/>
      <c r="G638" s="379"/>
      <c r="H638" s="379"/>
      <c r="I638" s="379"/>
      <c r="J638" s="379"/>
      <c r="K638" s="379"/>
      <c r="L638" s="379"/>
      <c r="M638" s="379"/>
      <c r="N638" s="379"/>
      <c r="O638" s="379"/>
      <c r="P638" s="379"/>
      <c r="Q638" s="379"/>
      <c r="R638" s="379"/>
      <c r="S638" s="379"/>
      <c r="T638" s="379"/>
      <c r="U638" s="379"/>
      <c r="V638" s="379"/>
      <c r="W638" s="379"/>
      <c r="X638" s="379"/>
      <c r="Y638" s="379"/>
      <c r="Z638" s="379"/>
      <c r="AA638" s="379"/>
      <c r="AB638" s="379"/>
      <c r="AC638" s="379"/>
      <c r="AD638" s="379"/>
      <c r="AE638" s="379"/>
      <c r="AF638" s="379"/>
      <c r="AG638" s="379"/>
      <c r="AH638" s="379"/>
      <c r="AI638" s="379"/>
      <c r="AJ638" s="379"/>
      <c r="AK638" s="379"/>
      <c r="AL638" s="379"/>
      <c r="AM638" s="380"/>
    </row>
    <row r="639" spans="1:39" ht="15.75" thickBot="1" x14ac:dyDescent="0.3">
      <c r="A639" s="287" t="s">
        <v>1572</v>
      </c>
      <c r="B639" s="175" t="s">
        <v>1573</v>
      </c>
      <c r="C639" s="176" t="s">
        <v>2395</v>
      </c>
      <c r="D639" s="221" t="s">
        <v>438</v>
      </c>
      <c r="E639" s="178">
        <v>3.4000000000000004</v>
      </c>
      <c r="F639" s="179"/>
      <c r="G639" s="180"/>
      <c r="H639" s="181"/>
      <c r="I639" s="181"/>
      <c r="J639" s="181"/>
      <c r="K639" s="181"/>
      <c r="L639" s="181"/>
      <c r="M639" s="181"/>
      <c r="N639" s="181"/>
      <c r="O639" s="181"/>
      <c r="P639" s="181"/>
      <c r="Q639" s="181"/>
      <c r="R639" s="181">
        <f>5</f>
        <v>5</v>
      </c>
      <c r="S639" s="181">
        <f t="shared" ref="S639:S670" si="45">SUM(E639:R639)</f>
        <v>8.4</v>
      </c>
      <c r="T639" s="181"/>
      <c r="U639" s="181"/>
      <c r="V639" s="182"/>
      <c r="W639" s="181"/>
      <c r="X639" s="181"/>
      <c r="Y639" s="181"/>
      <c r="Z639" s="181"/>
      <c r="AA639" s="181"/>
      <c r="AB639" s="181"/>
      <c r="AC639" s="181"/>
      <c r="AD639" s="181"/>
      <c r="AE639" s="181"/>
      <c r="AF639" s="181"/>
      <c r="AG639" s="181"/>
      <c r="AH639" s="181"/>
      <c r="AI639" s="181"/>
      <c r="AJ639" s="181"/>
      <c r="AK639" s="181">
        <v>3.4</v>
      </c>
      <c r="AL639" s="181">
        <f t="shared" si="44"/>
        <v>5</v>
      </c>
      <c r="AM639" s="183" t="s">
        <v>1787</v>
      </c>
    </row>
    <row r="640" spans="1:39" ht="15.75" thickBot="1" x14ac:dyDescent="0.3">
      <c r="A640" s="378" t="s">
        <v>1574</v>
      </c>
      <c r="B640" s="379"/>
      <c r="C640" s="379"/>
      <c r="D640" s="379"/>
      <c r="E640" s="379"/>
      <c r="F640" s="379"/>
      <c r="G640" s="379"/>
      <c r="H640" s="379"/>
      <c r="I640" s="379"/>
      <c r="J640" s="379"/>
      <c r="K640" s="379"/>
      <c r="L640" s="379"/>
      <c r="M640" s="379"/>
      <c r="N640" s="379"/>
      <c r="O640" s="379"/>
      <c r="P640" s="379"/>
      <c r="Q640" s="379"/>
      <c r="R640" s="379"/>
      <c r="S640" s="379"/>
      <c r="T640" s="379"/>
      <c r="U640" s="379"/>
      <c r="V640" s="379"/>
      <c r="W640" s="379"/>
      <c r="X640" s="379"/>
      <c r="Y640" s="379"/>
      <c r="Z640" s="379"/>
      <c r="AA640" s="379"/>
      <c r="AB640" s="379"/>
      <c r="AC640" s="379"/>
      <c r="AD640" s="379"/>
      <c r="AE640" s="379"/>
      <c r="AF640" s="379"/>
      <c r="AG640" s="379"/>
      <c r="AH640" s="379"/>
      <c r="AI640" s="379"/>
      <c r="AJ640" s="379"/>
      <c r="AK640" s="379"/>
      <c r="AL640" s="379"/>
      <c r="AM640" s="380"/>
    </row>
    <row r="641" spans="1:87" x14ac:dyDescent="0.25">
      <c r="A641" s="283" t="s">
        <v>1575</v>
      </c>
      <c r="B641" s="150" t="s">
        <v>1576</v>
      </c>
      <c r="C641" s="151" t="s">
        <v>2396</v>
      </c>
      <c r="D641" s="220" t="s">
        <v>445</v>
      </c>
      <c r="E641" s="153">
        <v>8.5</v>
      </c>
      <c r="F641" s="154"/>
      <c r="G641" s="155"/>
      <c r="H641" s="156"/>
      <c r="I641" s="156"/>
      <c r="J641" s="156"/>
      <c r="K641" s="156"/>
      <c r="L641" s="156"/>
      <c r="M641" s="156"/>
      <c r="N641" s="156"/>
      <c r="O641" s="156"/>
      <c r="P641" s="156"/>
      <c r="Q641" s="156"/>
      <c r="R641" s="156"/>
      <c r="S641" s="156">
        <f t="shared" si="45"/>
        <v>8.5</v>
      </c>
      <c r="T641" s="156"/>
      <c r="U641" s="156"/>
      <c r="V641" s="157"/>
      <c r="W641" s="156"/>
      <c r="X641" s="156"/>
      <c r="Y641" s="156"/>
      <c r="Z641" s="156"/>
      <c r="AA641" s="156"/>
      <c r="AB641" s="156"/>
      <c r="AC641" s="156"/>
      <c r="AD641" s="156"/>
      <c r="AE641" s="156"/>
      <c r="AF641" s="156"/>
      <c r="AG641" s="156"/>
      <c r="AH641" s="156"/>
      <c r="AI641" s="156"/>
      <c r="AJ641" s="156"/>
      <c r="AK641" s="156">
        <f t="shared" ref="AK641:AK658" si="46">SUM(T641:AJ641)</f>
        <v>0</v>
      </c>
      <c r="AL641" s="156">
        <f t="shared" si="44"/>
        <v>8.5</v>
      </c>
      <c r="AM641" s="158" t="s">
        <v>1787</v>
      </c>
    </row>
    <row r="642" spans="1:87" x14ac:dyDescent="0.25">
      <c r="A642" s="284" t="s">
        <v>1577</v>
      </c>
      <c r="B642" s="36" t="s">
        <v>1578</v>
      </c>
      <c r="C642" s="21" t="s">
        <v>2397</v>
      </c>
      <c r="D642" s="37" t="s">
        <v>881</v>
      </c>
      <c r="E642" s="32">
        <v>5.5</v>
      </c>
      <c r="F642" s="38"/>
      <c r="G642" s="21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>
        <f>2.5+2.5</f>
        <v>5</v>
      </c>
      <c r="S642" s="34">
        <f t="shared" si="45"/>
        <v>10.5</v>
      </c>
      <c r="T642" s="34">
        <f>2.5</f>
        <v>2.5</v>
      </c>
      <c r="U642" s="34"/>
      <c r="V642" s="35"/>
      <c r="W642" s="34"/>
      <c r="X642" s="34"/>
      <c r="Y642" s="34"/>
      <c r="Z642" s="34"/>
      <c r="AA642" s="34"/>
      <c r="AB642" s="34"/>
      <c r="AC642" s="34"/>
      <c r="AD642" s="34"/>
      <c r="AE642" s="34"/>
      <c r="AF642" s="34"/>
      <c r="AG642" s="34"/>
      <c r="AH642" s="34"/>
      <c r="AI642" s="34"/>
      <c r="AJ642" s="34"/>
      <c r="AK642" s="34">
        <v>2.7</v>
      </c>
      <c r="AL642" s="34">
        <f t="shared" si="44"/>
        <v>7.8</v>
      </c>
      <c r="AM642" s="159" t="s">
        <v>1787</v>
      </c>
    </row>
    <row r="643" spans="1:87" x14ac:dyDescent="0.25">
      <c r="A643" s="284" t="s">
        <v>1579</v>
      </c>
      <c r="B643" s="36" t="s">
        <v>1580</v>
      </c>
      <c r="C643" s="21" t="s">
        <v>2398</v>
      </c>
      <c r="D643" s="37" t="s">
        <v>445</v>
      </c>
      <c r="E643" s="32">
        <v>1250</v>
      </c>
      <c r="F643" s="38"/>
      <c r="G643" s="21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>
        <f t="shared" si="45"/>
        <v>1250</v>
      </c>
      <c r="T643" s="34"/>
      <c r="U643" s="34"/>
      <c r="V643" s="35"/>
      <c r="W643" s="34"/>
      <c r="X643" s="34"/>
      <c r="Y643" s="34"/>
      <c r="Z643" s="34"/>
      <c r="AA643" s="34"/>
      <c r="AB643" s="34"/>
      <c r="AC643" s="34"/>
      <c r="AD643" s="34"/>
      <c r="AE643" s="34"/>
      <c r="AF643" s="34"/>
      <c r="AG643" s="34"/>
      <c r="AH643" s="34"/>
      <c r="AI643" s="34"/>
      <c r="AJ643" s="34"/>
      <c r="AK643" s="34">
        <f t="shared" si="46"/>
        <v>0</v>
      </c>
      <c r="AL643" s="34">
        <f t="shared" si="44"/>
        <v>1250</v>
      </c>
      <c r="AM643" s="159" t="s">
        <v>1785</v>
      </c>
    </row>
    <row r="644" spans="1:87" s="3" customFormat="1" x14ac:dyDescent="0.25">
      <c r="A644" s="284" t="s">
        <v>1581</v>
      </c>
      <c r="B644" s="36" t="s">
        <v>1582</v>
      </c>
      <c r="C644" s="39" t="s">
        <v>2399</v>
      </c>
      <c r="D644" s="37" t="s">
        <v>433</v>
      </c>
      <c r="E644" s="32">
        <v>500</v>
      </c>
      <c r="F644" s="38"/>
      <c r="G644" s="21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>
        <f t="shared" si="45"/>
        <v>500</v>
      </c>
      <c r="T644" s="34"/>
      <c r="U644" s="34"/>
      <c r="V644" s="35"/>
      <c r="W644" s="34"/>
      <c r="X644" s="34"/>
      <c r="Y644" s="34"/>
      <c r="Z644" s="34"/>
      <c r="AA644" s="34"/>
      <c r="AB644" s="34"/>
      <c r="AC644" s="34"/>
      <c r="AD644" s="34"/>
      <c r="AE644" s="34"/>
      <c r="AF644" s="34"/>
      <c r="AG644" s="34"/>
      <c r="AH644" s="34"/>
      <c r="AI644" s="34"/>
      <c r="AJ644" s="34"/>
      <c r="AK644" s="34">
        <f t="shared" si="46"/>
        <v>0</v>
      </c>
      <c r="AL644" s="34">
        <f t="shared" si="44"/>
        <v>500</v>
      </c>
      <c r="AM644" s="159" t="s">
        <v>1785</v>
      </c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</row>
    <row r="645" spans="1:87" s="3" customFormat="1" x14ac:dyDescent="0.25">
      <c r="A645" s="284" t="s">
        <v>1583</v>
      </c>
      <c r="B645" s="36" t="s">
        <v>1585</v>
      </c>
      <c r="C645" s="39"/>
      <c r="D645" s="37" t="s">
        <v>445</v>
      </c>
      <c r="E645" s="32">
        <v>1</v>
      </c>
      <c r="F645" s="38"/>
      <c r="G645" s="21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>
        <f t="shared" si="45"/>
        <v>1</v>
      </c>
      <c r="T645" s="34"/>
      <c r="U645" s="34"/>
      <c r="V645" s="35"/>
      <c r="W645" s="34"/>
      <c r="X645" s="34"/>
      <c r="Y645" s="34"/>
      <c r="Z645" s="34"/>
      <c r="AA645" s="34"/>
      <c r="AB645" s="34"/>
      <c r="AC645" s="34"/>
      <c r="AD645" s="34"/>
      <c r="AE645" s="34"/>
      <c r="AF645" s="34"/>
      <c r="AG645" s="34"/>
      <c r="AH645" s="34"/>
      <c r="AI645" s="34"/>
      <c r="AJ645" s="34"/>
      <c r="AK645" s="34">
        <f t="shared" si="46"/>
        <v>0</v>
      </c>
      <c r="AL645" s="34">
        <f t="shared" si="44"/>
        <v>1</v>
      </c>
      <c r="AM645" s="159" t="s">
        <v>1787</v>
      </c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</row>
    <row r="646" spans="1:87" s="7" customFormat="1" x14ac:dyDescent="0.25">
      <c r="A646" s="284" t="s">
        <v>1583</v>
      </c>
      <c r="B646" s="36" t="s">
        <v>1584</v>
      </c>
      <c r="C646" s="39"/>
      <c r="D646" s="37" t="s">
        <v>466</v>
      </c>
      <c r="E646" s="32">
        <v>700</v>
      </c>
      <c r="F646" s="38"/>
      <c r="G646" s="21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>
        <f t="shared" si="45"/>
        <v>700</v>
      </c>
      <c r="T646" s="34"/>
      <c r="U646" s="34"/>
      <c r="V646" s="35"/>
      <c r="W646" s="34"/>
      <c r="X646" s="34"/>
      <c r="Y646" s="34"/>
      <c r="Z646" s="34"/>
      <c r="AA646" s="34"/>
      <c r="AB646" s="34"/>
      <c r="AC646" s="34"/>
      <c r="AD646" s="34"/>
      <c r="AE646" s="34"/>
      <c r="AF646" s="34"/>
      <c r="AG646" s="34"/>
      <c r="AH646" s="34"/>
      <c r="AI646" s="34"/>
      <c r="AJ646" s="34"/>
      <c r="AK646" s="34">
        <f t="shared" si="46"/>
        <v>0</v>
      </c>
      <c r="AL646" s="34">
        <f t="shared" si="44"/>
        <v>700</v>
      </c>
      <c r="AM646" s="159" t="s">
        <v>1785</v>
      </c>
    </row>
    <row r="647" spans="1:87" s="7" customFormat="1" x14ac:dyDescent="0.25">
      <c r="A647" s="284" t="s">
        <v>2462</v>
      </c>
      <c r="B647" s="36" t="s">
        <v>2464</v>
      </c>
      <c r="C647" s="39"/>
      <c r="D647" s="37"/>
      <c r="E647" s="32"/>
      <c r="F647" s="38"/>
      <c r="G647" s="21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5"/>
      <c r="W647" s="34"/>
      <c r="X647" s="34"/>
      <c r="Y647" s="34"/>
      <c r="Z647" s="34"/>
      <c r="AA647" s="34"/>
      <c r="AB647" s="34"/>
      <c r="AC647" s="34"/>
      <c r="AD647" s="34"/>
      <c r="AE647" s="34"/>
      <c r="AF647" s="34"/>
      <c r="AG647" s="34"/>
      <c r="AH647" s="34"/>
      <c r="AI647" s="34"/>
      <c r="AJ647" s="34"/>
      <c r="AK647" s="34"/>
      <c r="AL647" s="34">
        <v>1</v>
      </c>
      <c r="AM647" s="159" t="s">
        <v>1787</v>
      </c>
    </row>
    <row r="648" spans="1:87" s="7" customFormat="1" ht="15.75" thickBot="1" x14ac:dyDescent="0.3">
      <c r="A648" s="285" t="s">
        <v>2463</v>
      </c>
      <c r="B648" s="170" t="s">
        <v>2465</v>
      </c>
      <c r="C648" s="171"/>
      <c r="D648" s="163"/>
      <c r="E648" s="164"/>
      <c r="F648" s="165"/>
      <c r="G648" s="166"/>
      <c r="H648" s="167"/>
      <c r="I648" s="167"/>
      <c r="J648" s="167"/>
      <c r="K648" s="167"/>
      <c r="L648" s="167"/>
      <c r="M648" s="167"/>
      <c r="N648" s="167"/>
      <c r="O648" s="167"/>
      <c r="P648" s="167"/>
      <c r="Q648" s="167"/>
      <c r="R648" s="167"/>
      <c r="S648" s="167"/>
      <c r="T648" s="167"/>
      <c r="U648" s="167"/>
      <c r="V648" s="168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7"/>
      <c r="AK648" s="167"/>
      <c r="AL648" s="167">
        <v>2</v>
      </c>
      <c r="AM648" s="169" t="s">
        <v>1787</v>
      </c>
    </row>
    <row r="649" spans="1:87" ht="15.75" thickBot="1" x14ac:dyDescent="0.3">
      <c r="A649" s="378" t="s">
        <v>1586</v>
      </c>
      <c r="B649" s="379"/>
      <c r="C649" s="379"/>
      <c r="D649" s="379"/>
      <c r="E649" s="379"/>
      <c r="F649" s="379"/>
      <c r="G649" s="379"/>
      <c r="H649" s="379"/>
      <c r="I649" s="379"/>
      <c r="J649" s="379"/>
      <c r="K649" s="379"/>
      <c r="L649" s="379"/>
      <c r="M649" s="379"/>
      <c r="N649" s="379"/>
      <c r="O649" s="379"/>
      <c r="P649" s="379"/>
      <c r="Q649" s="379"/>
      <c r="R649" s="379"/>
      <c r="S649" s="379"/>
      <c r="T649" s="379"/>
      <c r="U649" s="379"/>
      <c r="V649" s="379"/>
      <c r="W649" s="379"/>
      <c r="X649" s="379"/>
      <c r="Y649" s="379"/>
      <c r="Z649" s="379"/>
      <c r="AA649" s="379"/>
      <c r="AB649" s="379"/>
      <c r="AC649" s="379"/>
      <c r="AD649" s="379"/>
      <c r="AE649" s="379"/>
      <c r="AF649" s="379"/>
      <c r="AG649" s="379"/>
      <c r="AH649" s="379"/>
      <c r="AI649" s="379"/>
      <c r="AJ649" s="379"/>
      <c r="AK649" s="379"/>
      <c r="AL649" s="379"/>
      <c r="AM649" s="380"/>
    </row>
    <row r="650" spans="1:87" x14ac:dyDescent="0.25">
      <c r="A650" s="283" t="s">
        <v>1587</v>
      </c>
      <c r="B650" s="150" t="s">
        <v>1588</v>
      </c>
      <c r="C650" s="220" t="s">
        <v>2400</v>
      </c>
      <c r="D650" s="220" t="s">
        <v>445</v>
      </c>
      <c r="E650" s="153">
        <v>2.4000000000000004</v>
      </c>
      <c r="F650" s="154"/>
      <c r="G650" s="155"/>
      <c r="H650" s="156"/>
      <c r="I650" s="156"/>
      <c r="J650" s="156"/>
      <c r="K650" s="156"/>
      <c r="L650" s="156"/>
      <c r="M650" s="156"/>
      <c r="N650" s="156"/>
      <c r="O650" s="156"/>
      <c r="P650" s="156"/>
      <c r="Q650" s="156"/>
      <c r="R650" s="156"/>
      <c r="S650" s="156">
        <f t="shared" si="45"/>
        <v>2.4000000000000004</v>
      </c>
      <c r="T650" s="156"/>
      <c r="U650" s="156"/>
      <c r="V650" s="157"/>
      <c r="W650" s="156"/>
      <c r="X650" s="156"/>
      <c r="Y650" s="156"/>
      <c r="Z650" s="156"/>
      <c r="AA650" s="156"/>
      <c r="AB650" s="156"/>
      <c r="AC650" s="156"/>
      <c r="AD650" s="156"/>
      <c r="AE650" s="156"/>
      <c r="AF650" s="156"/>
      <c r="AG650" s="156"/>
      <c r="AH650" s="156"/>
      <c r="AI650" s="156"/>
      <c r="AJ650" s="156"/>
      <c r="AK650" s="156">
        <f t="shared" si="46"/>
        <v>0</v>
      </c>
      <c r="AL650" s="156">
        <v>9.9</v>
      </c>
      <c r="AM650" s="158" t="s">
        <v>1787</v>
      </c>
    </row>
    <row r="651" spans="1:87" x14ac:dyDescent="0.25">
      <c r="A651" s="284" t="s">
        <v>1589</v>
      </c>
      <c r="B651" s="36" t="s">
        <v>1590</v>
      </c>
      <c r="C651" s="26" t="s">
        <v>2401</v>
      </c>
      <c r="D651" s="37" t="s">
        <v>445</v>
      </c>
      <c r="E651" s="32">
        <v>1.2</v>
      </c>
      <c r="F651" s="38"/>
      <c r="G651" s="21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>
        <f>2.5</f>
        <v>2.5</v>
      </c>
      <c r="S651" s="34">
        <f t="shared" si="45"/>
        <v>3.7</v>
      </c>
      <c r="T651" s="34"/>
      <c r="U651" s="34"/>
      <c r="V651" s="35"/>
      <c r="W651" s="34"/>
      <c r="X651" s="34"/>
      <c r="Y651" s="34"/>
      <c r="Z651" s="34"/>
      <c r="AA651" s="34"/>
      <c r="AB651" s="34"/>
      <c r="AC651" s="34"/>
      <c r="AD651" s="34"/>
      <c r="AE651" s="34"/>
      <c r="AF651" s="34"/>
      <c r="AG651" s="34"/>
      <c r="AH651" s="34"/>
      <c r="AI651" s="34"/>
      <c r="AJ651" s="34"/>
      <c r="AK651" s="34">
        <v>2</v>
      </c>
      <c r="AL651" s="34">
        <v>9.1999999999999993</v>
      </c>
      <c r="AM651" s="159" t="s">
        <v>1787</v>
      </c>
    </row>
    <row r="652" spans="1:87" x14ac:dyDescent="0.25">
      <c r="A652" s="284" t="s">
        <v>1591</v>
      </c>
      <c r="B652" s="36" t="s">
        <v>1592</v>
      </c>
      <c r="C652" s="21"/>
      <c r="D652" s="37" t="s">
        <v>445</v>
      </c>
      <c r="E652" s="32">
        <v>6.9</v>
      </c>
      <c r="F652" s="38"/>
      <c r="G652" s="21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>
        <f t="shared" si="45"/>
        <v>6.9</v>
      </c>
      <c r="T652" s="34">
        <f>1</f>
        <v>1</v>
      </c>
      <c r="U652" s="34"/>
      <c r="V652" s="35"/>
      <c r="W652" s="34"/>
      <c r="X652" s="34"/>
      <c r="Y652" s="34"/>
      <c r="Z652" s="34"/>
      <c r="AA652" s="34"/>
      <c r="AB652" s="34"/>
      <c r="AC652" s="34"/>
      <c r="AD652" s="34"/>
      <c r="AE652" s="34"/>
      <c r="AF652" s="34"/>
      <c r="AG652" s="34"/>
      <c r="AH652" s="34"/>
      <c r="AI652" s="34"/>
      <c r="AJ652" s="34"/>
      <c r="AK652" s="34">
        <f t="shared" si="46"/>
        <v>1</v>
      </c>
      <c r="AL652" s="34">
        <f t="shared" si="44"/>
        <v>5.9</v>
      </c>
      <c r="AM652" s="159" t="s">
        <v>1787</v>
      </c>
    </row>
    <row r="653" spans="1:87" x14ac:dyDescent="0.25">
      <c r="A653" s="284" t="s">
        <v>1593</v>
      </c>
      <c r="B653" s="36" t="s">
        <v>1594</v>
      </c>
      <c r="C653" s="21"/>
      <c r="D653" s="37"/>
      <c r="E653" s="32">
        <v>9</v>
      </c>
      <c r="F653" s="38"/>
      <c r="G653" s="21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>
        <f t="shared" si="45"/>
        <v>9</v>
      </c>
      <c r="T653" s="34"/>
      <c r="U653" s="34"/>
      <c r="V653" s="35"/>
      <c r="W653" s="34"/>
      <c r="X653" s="34"/>
      <c r="Y653" s="34"/>
      <c r="Z653" s="34"/>
      <c r="AA653" s="34"/>
      <c r="AB653" s="34"/>
      <c r="AC653" s="34"/>
      <c r="AD653" s="34"/>
      <c r="AE653" s="34"/>
      <c r="AF653" s="34"/>
      <c r="AG653" s="34"/>
      <c r="AH653" s="34"/>
      <c r="AI653" s="34"/>
      <c r="AJ653" s="34"/>
      <c r="AK653" s="34">
        <f t="shared" si="46"/>
        <v>0</v>
      </c>
      <c r="AL653" s="34">
        <f t="shared" si="44"/>
        <v>9</v>
      </c>
      <c r="AM653" s="159" t="s">
        <v>1801</v>
      </c>
    </row>
    <row r="654" spans="1:87" ht="15.75" thickBot="1" x14ac:dyDescent="0.3">
      <c r="A654" s="290" t="s">
        <v>1595</v>
      </c>
      <c r="B654" s="222" t="s">
        <v>1596</v>
      </c>
      <c r="C654" s="166"/>
      <c r="D654" s="223"/>
      <c r="E654" s="164">
        <v>19.774999999999999</v>
      </c>
      <c r="F654" s="165"/>
      <c r="G654" s="166"/>
      <c r="H654" s="167"/>
      <c r="I654" s="167"/>
      <c r="J654" s="167"/>
      <c r="K654" s="167"/>
      <c r="L654" s="167"/>
      <c r="M654" s="167"/>
      <c r="N654" s="167"/>
      <c r="O654" s="167"/>
      <c r="P654" s="167"/>
      <c r="Q654" s="167"/>
      <c r="R654" s="167"/>
      <c r="S654" s="167">
        <f t="shared" si="45"/>
        <v>19.774999999999999</v>
      </c>
      <c r="T654" s="167"/>
      <c r="U654" s="167"/>
      <c r="V654" s="168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>
        <f>0.004</f>
        <v>4.0000000000000001E-3</v>
      </c>
      <c r="AJ654" s="167"/>
      <c r="AK654" s="167">
        <f t="shared" si="46"/>
        <v>4.0000000000000001E-3</v>
      </c>
      <c r="AL654" s="167">
        <f t="shared" si="44"/>
        <v>19.770999999999997</v>
      </c>
      <c r="AM654" s="169" t="s">
        <v>1787</v>
      </c>
    </row>
    <row r="655" spans="1:87" ht="15.75" thickBot="1" x14ac:dyDescent="0.3">
      <c r="A655" s="378" t="s">
        <v>1597</v>
      </c>
      <c r="B655" s="379"/>
      <c r="C655" s="379"/>
      <c r="D655" s="379"/>
      <c r="E655" s="379"/>
      <c r="F655" s="379"/>
      <c r="G655" s="379"/>
      <c r="H655" s="379"/>
      <c r="I655" s="379"/>
      <c r="J655" s="379"/>
      <c r="K655" s="379"/>
      <c r="L655" s="379"/>
      <c r="M655" s="379"/>
      <c r="N655" s="379"/>
      <c r="O655" s="379"/>
      <c r="P655" s="379"/>
      <c r="Q655" s="379"/>
      <c r="R655" s="379"/>
      <c r="S655" s="379"/>
      <c r="T655" s="379"/>
      <c r="U655" s="379"/>
      <c r="V655" s="379"/>
      <c r="W655" s="379"/>
      <c r="X655" s="379"/>
      <c r="Y655" s="379"/>
      <c r="Z655" s="379"/>
      <c r="AA655" s="379"/>
      <c r="AB655" s="379"/>
      <c r="AC655" s="379"/>
      <c r="AD655" s="379"/>
      <c r="AE655" s="379"/>
      <c r="AF655" s="379"/>
      <c r="AG655" s="379"/>
      <c r="AH655" s="379"/>
      <c r="AI655" s="379"/>
      <c r="AJ655" s="379"/>
      <c r="AK655" s="379"/>
      <c r="AL655" s="379"/>
      <c r="AM655" s="380"/>
    </row>
    <row r="656" spans="1:87" x14ac:dyDescent="0.25">
      <c r="A656" s="301" t="s">
        <v>1598</v>
      </c>
      <c r="B656" s="224" t="s">
        <v>1599</v>
      </c>
      <c r="C656" s="155" t="s">
        <v>2402</v>
      </c>
      <c r="D656" s="220" t="s">
        <v>445</v>
      </c>
      <c r="E656" s="153">
        <v>0.37999999999999989</v>
      </c>
      <c r="F656" s="154"/>
      <c r="G656" s="155"/>
      <c r="H656" s="156"/>
      <c r="I656" s="156"/>
      <c r="J656" s="156"/>
      <c r="K656" s="156"/>
      <c r="L656" s="156"/>
      <c r="M656" s="156"/>
      <c r="N656" s="156"/>
      <c r="O656" s="156"/>
      <c r="P656" s="156"/>
      <c r="Q656" s="156"/>
      <c r="R656" s="156">
        <f>2.5+2.5</f>
        <v>5</v>
      </c>
      <c r="S656" s="156">
        <f t="shared" si="45"/>
        <v>5.38</v>
      </c>
      <c r="T656" s="156">
        <f>1</f>
        <v>1</v>
      </c>
      <c r="U656" s="156"/>
      <c r="V656" s="157"/>
      <c r="W656" s="156"/>
      <c r="X656" s="156"/>
      <c r="Y656" s="156"/>
      <c r="Z656" s="156"/>
      <c r="AA656" s="156"/>
      <c r="AB656" s="156"/>
      <c r="AC656" s="156"/>
      <c r="AD656" s="156"/>
      <c r="AE656" s="156"/>
      <c r="AF656" s="156"/>
      <c r="AG656" s="156"/>
      <c r="AH656" s="156"/>
      <c r="AI656" s="156"/>
      <c r="AJ656" s="156"/>
      <c r="AK656" s="156">
        <v>6.45</v>
      </c>
      <c r="AL656" s="156">
        <v>0.8</v>
      </c>
      <c r="AM656" s="158" t="s">
        <v>1787</v>
      </c>
    </row>
    <row r="657" spans="1:39" x14ac:dyDescent="0.25">
      <c r="A657" s="284" t="s">
        <v>1600</v>
      </c>
      <c r="B657" s="36" t="s">
        <v>1601</v>
      </c>
      <c r="C657" s="21" t="s">
        <v>2403</v>
      </c>
      <c r="D657" s="37" t="s">
        <v>445</v>
      </c>
      <c r="E657" s="32">
        <v>5</v>
      </c>
      <c r="F657" s="38"/>
      <c r="G657" s="21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>
        <f t="shared" si="45"/>
        <v>5</v>
      </c>
      <c r="T657" s="34"/>
      <c r="U657" s="34"/>
      <c r="V657" s="35"/>
      <c r="W657" s="34"/>
      <c r="X657" s="34"/>
      <c r="Y657" s="34"/>
      <c r="Z657" s="34"/>
      <c r="AA657" s="34"/>
      <c r="AB657" s="34"/>
      <c r="AC657" s="34"/>
      <c r="AD657" s="34"/>
      <c r="AE657" s="34"/>
      <c r="AF657" s="34"/>
      <c r="AG657" s="34"/>
      <c r="AH657" s="34"/>
      <c r="AI657" s="34"/>
      <c r="AJ657" s="34"/>
      <c r="AK657" s="34">
        <f t="shared" si="46"/>
        <v>0</v>
      </c>
      <c r="AL657" s="34">
        <f t="shared" si="44"/>
        <v>5</v>
      </c>
      <c r="AM657" s="159" t="s">
        <v>1787</v>
      </c>
    </row>
    <row r="658" spans="1:39" x14ac:dyDescent="0.25">
      <c r="A658" s="284" t="s">
        <v>1602</v>
      </c>
      <c r="B658" s="36" t="s">
        <v>1603</v>
      </c>
      <c r="C658" s="21"/>
      <c r="D658" s="37" t="s">
        <v>445</v>
      </c>
      <c r="E658" s="32">
        <v>750</v>
      </c>
      <c r="F658" s="38"/>
      <c r="G658" s="21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>
        <f t="shared" si="45"/>
        <v>750</v>
      </c>
      <c r="T658" s="34"/>
      <c r="U658" s="34"/>
      <c r="V658" s="35"/>
      <c r="W658" s="34"/>
      <c r="X658" s="34"/>
      <c r="Y658" s="34"/>
      <c r="Z658" s="34"/>
      <c r="AA658" s="34"/>
      <c r="AB658" s="34"/>
      <c r="AC658" s="34"/>
      <c r="AD658" s="34"/>
      <c r="AE658" s="34"/>
      <c r="AF658" s="34"/>
      <c r="AG658" s="34"/>
      <c r="AH658" s="34"/>
      <c r="AI658" s="34"/>
      <c r="AJ658" s="34"/>
      <c r="AK658" s="34">
        <f t="shared" si="46"/>
        <v>0</v>
      </c>
      <c r="AL658" s="34">
        <f t="shared" si="44"/>
        <v>750</v>
      </c>
      <c r="AM658" s="159" t="s">
        <v>1793</v>
      </c>
    </row>
    <row r="659" spans="1:39" ht="15.75" thickBot="1" x14ac:dyDescent="0.3">
      <c r="A659" s="285" t="s">
        <v>1604</v>
      </c>
      <c r="B659" s="170" t="s">
        <v>1605</v>
      </c>
      <c r="C659" s="166" t="s">
        <v>1606</v>
      </c>
      <c r="D659" s="163" t="s">
        <v>445</v>
      </c>
      <c r="E659" s="164">
        <v>1</v>
      </c>
      <c r="F659" s="165"/>
      <c r="G659" s="166"/>
      <c r="H659" s="167"/>
      <c r="I659" s="167"/>
      <c r="J659" s="167"/>
      <c r="K659" s="167"/>
      <c r="L659" s="167"/>
      <c r="M659" s="167"/>
      <c r="N659" s="167"/>
      <c r="O659" s="167"/>
      <c r="P659" s="167"/>
      <c r="Q659" s="167"/>
      <c r="R659" s="167"/>
      <c r="S659" s="167">
        <f t="shared" si="45"/>
        <v>1</v>
      </c>
      <c r="T659" s="167"/>
      <c r="U659" s="167"/>
      <c r="V659" s="168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7"/>
      <c r="AK659" s="167">
        <v>0</v>
      </c>
      <c r="AL659" s="172">
        <f t="shared" si="44"/>
        <v>1</v>
      </c>
      <c r="AM659" s="169" t="s">
        <v>1793</v>
      </c>
    </row>
    <row r="660" spans="1:39" ht="15.75" thickBot="1" x14ac:dyDescent="0.3">
      <c r="A660" s="378" t="s">
        <v>1607</v>
      </c>
      <c r="B660" s="379"/>
      <c r="C660" s="379"/>
      <c r="D660" s="379"/>
      <c r="E660" s="379"/>
      <c r="F660" s="379"/>
      <c r="G660" s="379"/>
      <c r="H660" s="379"/>
      <c r="I660" s="379"/>
      <c r="J660" s="379"/>
      <c r="K660" s="379"/>
      <c r="L660" s="379"/>
      <c r="M660" s="379"/>
      <c r="N660" s="379"/>
      <c r="O660" s="379"/>
      <c r="P660" s="379"/>
      <c r="Q660" s="379"/>
      <c r="R660" s="379"/>
      <c r="S660" s="379"/>
      <c r="T660" s="379"/>
      <c r="U660" s="379"/>
      <c r="V660" s="379"/>
      <c r="W660" s="379"/>
      <c r="X660" s="379"/>
      <c r="Y660" s="379"/>
      <c r="Z660" s="379"/>
      <c r="AA660" s="379"/>
      <c r="AB660" s="379"/>
      <c r="AC660" s="379"/>
      <c r="AD660" s="379"/>
      <c r="AE660" s="379"/>
      <c r="AF660" s="379"/>
      <c r="AG660" s="379"/>
      <c r="AH660" s="379"/>
      <c r="AI660" s="379"/>
      <c r="AJ660" s="379"/>
      <c r="AK660" s="379"/>
      <c r="AL660" s="379"/>
      <c r="AM660" s="380"/>
    </row>
    <row r="661" spans="1:39" x14ac:dyDescent="0.25">
      <c r="A661" s="283" t="s">
        <v>1608</v>
      </c>
      <c r="B661" s="150" t="s">
        <v>1609</v>
      </c>
      <c r="C661" s="151" t="s">
        <v>2404</v>
      </c>
      <c r="D661" s="220" t="s">
        <v>475</v>
      </c>
      <c r="E661" s="153">
        <v>0.99999999999999989</v>
      </c>
      <c r="F661" s="154"/>
      <c r="G661" s="155"/>
      <c r="H661" s="156"/>
      <c r="I661" s="156"/>
      <c r="J661" s="156"/>
      <c r="K661" s="156"/>
      <c r="L661" s="156"/>
      <c r="M661" s="156"/>
      <c r="N661" s="156"/>
      <c r="O661" s="156"/>
      <c r="P661" s="156"/>
      <c r="Q661" s="156"/>
      <c r="R661" s="156"/>
      <c r="S661" s="156">
        <f t="shared" si="45"/>
        <v>0.99999999999999989</v>
      </c>
      <c r="T661" s="156"/>
      <c r="U661" s="156"/>
      <c r="V661" s="157"/>
      <c r="W661" s="156"/>
      <c r="X661" s="156"/>
      <c r="Y661" s="156"/>
      <c r="Z661" s="156"/>
      <c r="AA661" s="156"/>
      <c r="AB661" s="156"/>
      <c r="AC661" s="156"/>
      <c r="AD661" s="156"/>
      <c r="AE661" s="156"/>
      <c r="AF661" s="156"/>
      <c r="AG661" s="156"/>
      <c r="AH661" s="156"/>
      <c r="AI661" s="156"/>
      <c r="AJ661" s="156"/>
      <c r="AK661" s="156">
        <f t="shared" ref="AK661:AK667" si="47">SUM(T661:AJ661)</f>
        <v>0</v>
      </c>
      <c r="AL661" s="156">
        <f t="shared" si="44"/>
        <v>0.99999999999999989</v>
      </c>
      <c r="AM661" s="158" t="s">
        <v>1787</v>
      </c>
    </row>
    <row r="662" spans="1:39" x14ac:dyDescent="0.25">
      <c r="A662" s="284" t="s">
        <v>1610</v>
      </c>
      <c r="B662" s="36" t="s">
        <v>1611</v>
      </c>
      <c r="C662" s="21"/>
      <c r="D662" s="37" t="s">
        <v>579</v>
      </c>
      <c r="E662" s="32">
        <v>850</v>
      </c>
      <c r="F662" s="38"/>
      <c r="G662" s="21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>
        <f t="shared" si="45"/>
        <v>850</v>
      </c>
      <c r="T662" s="34"/>
      <c r="U662" s="34"/>
      <c r="V662" s="35"/>
      <c r="W662" s="34"/>
      <c r="X662" s="34"/>
      <c r="Y662" s="34"/>
      <c r="Z662" s="34"/>
      <c r="AA662" s="34"/>
      <c r="AB662" s="34"/>
      <c r="AC662" s="34"/>
      <c r="AD662" s="34"/>
      <c r="AE662" s="34"/>
      <c r="AF662" s="34"/>
      <c r="AG662" s="34"/>
      <c r="AH662" s="34"/>
      <c r="AI662" s="34"/>
      <c r="AJ662" s="34"/>
      <c r="AK662" s="34">
        <f t="shared" si="47"/>
        <v>0</v>
      </c>
      <c r="AL662" s="34">
        <f t="shared" si="44"/>
        <v>850</v>
      </c>
      <c r="AM662" s="159" t="s">
        <v>1785</v>
      </c>
    </row>
    <row r="663" spans="1:39" ht="15.75" thickBot="1" x14ac:dyDescent="0.3">
      <c r="A663" s="285" t="s">
        <v>1612</v>
      </c>
      <c r="B663" s="170" t="s">
        <v>1613</v>
      </c>
      <c r="C663" s="166"/>
      <c r="D663" s="163" t="s">
        <v>579</v>
      </c>
      <c r="E663" s="164">
        <v>200</v>
      </c>
      <c r="F663" s="165"/>
      <c r="G663" s="166"/>
      <c r="H663" s="167"/>
      <c r="I663" s="167"/>
      <c r="J663" s="167"/>
      <c r="K663" s="167"/>
      <c r="L663" s="167"/>
      <c r="M663" s="167"/>
      <c r="N663" s="167"/>
      <c r="O663" s="167"/>
      <c r="P663" s="167"/>
      <c r="Q663" s="167"/>
      <c r="R663" s="167"/>
      <c r="S663" s="167">
        <f t="shared" si="45"/>
        <v>200</v>
      </c>
      <c r="T663" s="167"/>
      <c r="U663" s="167"/>
      <c r="V663" s="168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7"/>
      <c r="AK663" s="167">
        <f t="shared" si="47"/>
        <v>0</v>
      </c>
      <c r="AL663" s="167">
        <f t="shared" si="44"/>
        <v>200</v>
      </c>
      <c r="AM663" s="169" t="s">
        <v>1785</v>
      </c>
    </row>
    <row r="664" spans="1:39" ht="15.75" thickBot="1" x14ac:dyDescent="0.3">
      <c r="A664" s="378" t="s">
        <v>1614</v>
      </c>
      <c r="B664" s="379"/>
      <c r="C664" s="379"/>
      <c r="D664" s="379"/>
      <c r="E664" s="379"/>
      <c r="F664" s="379"/>
      <c r="G664" s="379"/>
      <c r="H664" s="379"/>
      <c r="I664" s="379"/>
      <c r="J664" s="379"/>
      <c r="K664" s="379"/>
      <c r="L664" s="379"/>
      <c r="M664" s="379"/>
      <c r="N664" s="379"/>
      <c r="O664" s="379"/>
      <c r="P664" s="379"/>
      <c r="Q664" s="379"/>
      <c r="R664" s="379"/>
      <c r="S664" s="379"/>
      <c r="T664" s="379"/>
      <c r="U664" s="379"/>
      <c r="V664" s="379"/>
      <c r="W664" s="379"/>
      <c r="X664" s="379"/>
      <c r="Y664" s="379"/>
      <c r="Z664" s="379"/>
      <c r="AA664" s="379"/>
      <c r="AB664" s="379"/>
      <c r="AC664" s="379"/>
      <c r="AD664" s="379"/>
      <c r="AE664" s="379"/>
      <c r="AF664" s="379"/>
      <c r="AG664" s="379"/>
      <c r="AH664" s="379"/>
      <c r="AI664" s="379"/>
      <c r="AJ664" s="379"/>
      <c r="AK664" s="379"/>
      <c r="AL664" s="379"/>
      <c r="AM664" s="380"/>
    </row>
    <row r="665" spans="1:39" x14ac:dyDescent="0.25">
      <c r="A665" s="283" t="s">
        <v>1615</v>
      </c>
      <c r="B665" s="150" t="s">
        <v>1616</v>
      </c>
      <c r="C665" s="220" t="s">
        <v>2405</v>
      </c>
      <c r="D665" s="220" t="s">
        <v>445</v>
      </c>
      <c r="E665" s="153">
        <v>4.7</v>
      </c>
      <c r="F665" s="154"/>
      <c r="G665" s="155"/>
      <c r="H665" s="156"/>
      <c r="I665" s="156"/>
      <c r="J665" s="156"/>
      <c r="K665" s="156"/>
      <c r="L665" s="156"/>
      <c r="M665" s="156"/>
      <c r="N665" s="156"/>
      <c r="O665" s="156"/>
      <c r="P665" s="156"/>
      <c r="Q665" s="156"/>
      <c r="R665" s="156"/>
      <c r="S665" s="156">
        <f t="shared" si="45"/>
        <v>4.7</v>
      </c>
      <c r="T665" s="156"/>
      <c r="U665" s="156"/>
      <c r="V665" s="157"/>
      <c r="W665" s="156"/>
      <c r="X665" s="156"/>
      <c r="Y665" s="156"/>
      <c r="Z665" s="156"/>
      <c r="AA665" s="156"/>
      <c r="AB665" s="156"/>
      <c r="AC665" s="156"/>
      <c r="AD665" s="156"/>
      <c r="AE665" s="156"/>
      <c r="AF665" s="156"/>
      <c r="AG665" s="156"/>
      <c r="AH665" s="156"/>
      <c r="AI665" s="156"/>
      <c r="AJ665" s="156"/>
      <c r="AK665" s="156">
        <f t="shared" si="47"/>
        <v>0</v>
      </c>
      <c r="AL665" s="156">
        <f t="shared" si="44"/>
        <v>4.7</v>
      </c>
      <c r="AM665" s="158" t="s">
        <v>1787</v>
      </c>
    </row>
    <row r="666" spans="1:39" x14ac:dyDescent="0.25">
      <c r="A666" s="284" t="s">
        <v>1617</v>
      </c>
      <c r="B666" s="36" t="s">
        <v>1618</v>
      </c>
      <c r="C666" s="21"/>
      <c r="D666" s="37" t="s">
        <v>445</v>
      </c>
      <c r="E666" s="32">
        <v>3.0889999999999995</v>
      </c>
      <c r="F666" s="47"/>
      <c r="G666" s="2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>
        <f>5</f>
        <v>5</v>
      </c>
      <c r="S666" s="34">
        <f t="shared" si="45"/>
        <v>8.0889999999999986</v>
      </c>
      <c r="T666" s="34"/>
      <c r="U666" s="34"/>
      <c r="V666" s="35"/>
      <c r="W666" s="34"/>
      <c r="X666" s="34"/>
      <c r="Y666" s="34"/>
      <c r="Z666" s="34"/>
      <c r="AA666" s="34"/>
      <c r="AB666" s="34"/>
      <c r="AC666" s="34"/>
      <c r="AD666" s="34"/>
      <c r="AE666" s="34"/>
      <c r="AF666" s="34"/>
      <c r="AG666" s="34"/>
      <c r="AH666" s="34"/>
      <c r="AI666" s="34"/>
      <c r="AJ666" s="34"/>
      <c r="AK666" s="34">
        <f t="shared" si="47"/>
        <v>0</v>
      </c>
      <c r="AL666" s="34">
        <f t="shared" si="44"/>
        <v>8.0889999999999986</v>
      </c>
      <c r="AM666" s="159" t="s">
        <v>1787</v>
      </c>
    </row>
    <row r="667" spans="1:39" x14ac:dyDescent="0.25">
      <c r="A667" s="284" t="s">
        <v>1619</v>
      </c>
      <c r="B667" s="36" t="s">
        <v>1620</v>
      </c>
      <c r="C667" s="21" t="s">
        <v>2405</v>
      </c>
      <c r="D667" s="37" t="s">
        <v>445</v>
      </c>
      <c r="E667" s="32">
        <v>1</v>
      </c>
      <c r="F667" s="38"/>
      <c r="G667" s="21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>
        <f t="shared" si="45"/>
        <v>1</v>
      </c>
      <c r="T667" s="34"/>
      <c r="U667" s="34"/>
      <c r="V667" s="35"/>
      <c r="W667" s="34"/>
      <c r="X667" s="34"/>
      <c r="Y667" s="34"/>
      <c r="Z667" s="34"/>
      <c r="AA667" s="34"/>
      <c r="AB667" s="34"/>
      <c r="AC667" s="34"/>
      <c r="AD667" s="34"/>
      <c r="AE667" s="34"/>
      <c r="AF667" s="34"/>
      <c r="AG667" s="34"/>
      <c r="AH667" s="34"/>
      <c r="AI667" s="34"/>
      <c r="AJ667" s="34"/>
      <c r="AK667" s="34">
        <f t="shared" si="47"/>
        <v>0</v>
      </c>
      <c r="AL667" s="139">
        <f t="shared" si="44"/>
        <v>1</v>
      </c>
      <c r="AM667" s="159" t="s">
        <v>1793</v>
      </c>
    </row>
    <row r="668" spans="1:39" x14ac:dyDescent="0.25">
      <c r="A668" s="286" t="s">
        <v>1833</v>
      </c>
      <c r="B668" s="48" t="s">
        <v>1835</v>
      </c>
      <c r="C668" s="59"/>
      <c r="D668" s="99" t="s">
        <v>433</v>
      </c>
      <c r="E668" s="32">
        <v>1000</v>
      </c>
      <c r="F668" s="58"/>
      <c r="G668" s="59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>
        <f t="shared" si="45"/>
        <v>1000</v>
      </c>
      <c r="T668" s="60"/>
      <c r="U668" s="60"/>
      <c r="V668" s="61"/>
      <c r="W668" s="60"/>
      <c r="X668" s="60"/>
      <c r="Y668" s="60"/>
      <c r="Z668" s="60"/>
      <c r="AA668" s="60"/>
      <c r="AB668" s="60"/>
      <c r="AC668" s="60"/>
      <c r="AD668" s="60"/>
      <c r="AE668" s="60"/>
      <c r="AF668" s="60"/>
      <c r="AG668" s="60"/>
      <c r="AH668" s="60"/>
      <c r="AI668" s="60"/>
      <c r="AJ668" s="60"/>
      <c r="AK668" s="60">
        <v>0</v>
      </c>
      <c r="AL668" s="60">
        <f t="shared" si="44"/>
        <v>1000</v>
      </c>
      <c r="AM668" s="159" t="s">
        <v>1785</v>
      </c>
    </row>
    <row r="669" spans="1:39" x14ac:dyDescent="0.25">
      <c r="A669" s="284" t="s">
        <v>1834</v>
      </c>
      <c r="B669" s="36" t="s">
        <v>1836</v>
      </c>
      <c r="C669" s="21"/>
      <c r="D669" s="37" t="s">
        <v>433</v>
      </c>
      <c r="E669" s="32">
        <v>1000</v>
      </c>
      <c r="F669" s="38"/>
      <c r="G669" s="21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>
        <f t="shared" si="45"/>
        <v>1000</v>
      </c>
      <c r="T669" s="34"/>
      <c r="U669" s="34"/>
      <c r="V669" s="35"/>
      <c r="W669" s="34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  <c r="AH669" s="34"/>
      <c r="AI669" s="34"/>
      <c r="AJ669" s="34"/>
      <c r="AK669" s="34">
        <v>0</v>
      </c>
      <c r="AL669" s="34">
        <f t="shared" si="44"/>
        <v>1000</v>
      </c>
      <c r="AM669" s="159" t="s">
        <v>1785</v>
      </c>
    </row>
    <row r="670" spans="1:39" ht="15.75" thickBot="1" x14ac:dyDescent="0.3">
      <c r="A670" s="285" t="s">
        <v>1878</v>
      </c>
      <c r="B670" s="170" t="s">
        <v>1879</v>
      </c>
      <c r="C670" s="166"/>
      <c r="D670" s="163" t="s">
        <v>445</v>
      </c>
      <c r="E670" s="164">
        <v>2.5</v>
      </c>
      <c r="F670" s="165"/>
      <c r="G670" s="166"/>
      <c r="H670" s="167"/>
      <c r="I670" s="167"/>
      <c r="J670" s="167"/>
      <c r="K670" s="167"/>
      <c r="L670" s="167"/>
      <c r="M670" s="167"/>
      <c r="N670" s="167"/>
      <c r="O670" s="167"/>
      <c r="P670" s="167"/>
      <c r="Q670" s="167"/>
      <c r="R670" s="167"/>
      <c r="S670" s="167">
        <f t="shared" si="45"/>
        <v>2.5</v>
      </c>
      <c r="T670" s="167"/>
      <c r="U670" s="167"/>
      <c r="V670" s="168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7"/>
      <c r="AK670" s="167">
        <f t="shared" ref="AK670:AK701" si="48">SUM(T670:AJ670)</f>
        <v>0</v>
      </c>
      <c r="AL670" s="167">
        <f t="shared" si="44"/>
        <v>2.5</v>
      </c>
      <c r="AM670" s="169" t="s">
        <v>1787</v>
      </c>
    </row>
    <row r="671" spans="1:39" ht="15.75" thickBot="1" x14ac:dyDescent="0.3">
      <c r="A671" s="375" t="s">
        <v>1621</v>
      </c>
      <c r="B671" s="376"/>
      <c r="C671" s="376"/>
      <c r="D671" s="376"/>
      <c r="E671" s="376"/>
      <c r="F671" s="376"/>
      <c r="G671" s="376"/>
      <c r="H671" s="376"/>
      <c r="I671" s="376"/>
      <c r="J671" s="376"/>
      <c r="K671" s="376"/>
      <c r="L671" s="376"/>
      <c r="M671" s="376"/>
      <c r="N671" s="376"/>
      <c r="O671" s="376"/>
      <c r="P671" s="376"/>
      <c r="Q671" s="376"/>
      <c r="R671" s="376"/>
      <c r="S671" s="376"/>
      <c r="T671" s="376"/>
      <c r="U671" s="376"/>
      <c r="V671" s="376"/>
      <c r="W671" s="376"/>
      <c r="X671" s="376"/>
      <c r="Y671" s="376"/>
      <c r="Z671" s="376"/>
      <c r="AA671" s="376"/>
      <c r="AB671" s="376"/>
      <c r="AC671" s="376"/>
      <c r="AD671" s="376"/>
      <c r="AE671" s="376"/>
      <c r="AF671" s="376"/>
      <c r="AG671" s="376"/>
      <c r="AH671" s="376"/>
      <c r="AI671" s="376"/>
      <c r="AJ671" s="376"/>
      <c r="AK671" s="376"/>
      <c r="AL671" s="376"/>
      <c r="AM671" s="377"/>
    </row>
    <row r="672" spans="1:39" ht="15.75" thickBot="1" x14ac:dyDescent="0.3">
      <c r="A672" s="287" t="s">
        <v>1622</v>
      </c>
      <c r="B672" s="175" t="s">
        <v>1623</v>
      </c>
      <c r="C672" s="180"/>
      <c r="D672" s="177" t="s">
        <v>445</v>
      </c>
      <c r="E672" s="178">
        <v>0</v>
      </c>
      <c r="F672" s="179"/>
      <c r="G672" s="180"/>
      <c r="H672" s="181"/>
      <c r="I672" s="181"/>
      <c r="J672" s="181"/>
      <c r="K672" s="181"/>
      <c r="L672" s="181"/>
      <c r="M672" s="181"/>
      <c r="N672" s="181"/>
      <c r="O672" s="181"/>
      <c r="P672" s="181"/>
      <c r="Q672" s="181"/>
      <c r="R672" s="181"/>
      <c r="S672" s="181">
        <f t="shared" ref="S672:S703" si="49">SUM(E672:R672)</f>
        <v>0</v>
      </c>
      <c r="T672" s="181"/>
      <c r="U672" s="181"/>
      <c r="V672" s="182"/>
      <c r="W672" s="181"/>
      <c r="X672" s="181"/>
      <c r="Y672" s="181"/>
      <c r="Z672" s="181"/>
      <c r="AA672" s="181"/>
      <c r="AB672" s="181"/>
      <c r="AC672" s="181"/>
      <c r="AD672" s="181"/>
      <c r="AE672" s="181"/>
      <c r="AF672" s="181"/>
      <c r="AG672" s="181"/>
      <c r="AH672" s="181"/>
      <c r="AI672" s="181"/>
      <c r="AJ672" s="181"/>
      <c r="AK672" s="181">
        <f t="shared" si="48"/>
        <v>0</v>
      </c>
      <c r="AL672" s="225">
        <f t="shared" si="44"/>
        <v>0</v>
      </c>
      <c r="AM672" s="183" t="s">
        <v>1787</v>
      </c>
    </row>
    <row r="673" spans="1:39" ht="15.75" thickBot="1" x14ac:dyDescent="0.3">
      <c r="A673" s="378" t="s">
        <v>1624</v>
      </c>
      <c r="B673" s="379"/>
      <c r="C673" s="379"/>
      <c r="D673" s="379"/>
      <c r="E673" s="379"/>
      <c r="F673" s="379"/>
      <c r="G673" s="379"/>
      <c r="H673" s="379"/>
      <c r="I673" s="379"/>
      <c r="J673" s="379"/>
      <c r="K673" s="379"/>
      <c r="L673" s="379"/>
      <c r="M673" s="379"/>
      <c r="N673" s="379"/>
      <c r="O673" s="379"/>
      <c r="P673" s="379"/>
      <c r="Q673" s="379"/>
      <c r="R673" s="379"/>
      <c r="S673" s="379"/>
      <c r="T673" s="379"/>
      <c r="U673" s="379"/>
      <c r="V673" s="379"/>
      <c r="W673" s="379"/>
      <c r="X673" s="379"/>
      <c r="Y673" s="379"/>
      <c r="Z673" s="379"/>
      <c r="AA673" s="379"/>
      <c r="AB673" s="379"/>
      <c r="AC673" s="379"/>
      <c r="AD673" s="379"/>
      <c r="AE673" s="379"/>
      <c r="AF673" s="379"/>
      <c r="AG673" s="379"/>
      <c r="AH673" s="379"/>
      <c r="AI673" s="379"/>
      <c r="AJ673" s="379"/>
      <c r="AK673" s="379"/>
      <c r="AL673" s="379"/>
      <c r="AM673" s="380"/>
    </row>
    <row r="674" spans="1:39" x14ac:dyDescent="0.25">
      <c r="A674" s="283" t="s">
        <v>1625</v>
      </c>
      <c r="B674" s="150" t="s">
        <v>1626</v>
      </c>
      <c r="C674" s="151" t="s">
        <v>2406</v>
      </c>
      <c r="D674" s="152" t="s">
        <v>475</v>
      </c>
      <c r="E674" s="153">
        <v>28309.5</v>
      </c>
      <c r="F674" s="154"/>
      <c r="G674" s="155"/>
      <c r="H674" s="156"/>
      <c r="I674" s="156"/>
      <c r="J674" s="156"/>
      <c r="K674" s="156"/>
      <c r="L674" s="156"/>
      <c r="M674" s="156"/>
      <c r="N674" s="156"/>
      <c r="O674" s="156"/>
      <c r="P674" s="156"/>
      <c r="Q674" s="156"/>
      <c r="R674" s="156"/>
      <c r="S674" s="156">
        <f t="shared" si="49"/>
        <v>28309.5</v>
      </c>
      <c r="T674" s="156"/>
      <c r="U674" s="156"/>
      <c r="V674" s="157"/>
      <c r="W674" s="156"/>
      <c r="X674" s="156"/>
      <c r="Y674" s="156"/>
      <c r="Z674" s="156"/>
      <c r="AA674" s="156"/>
      <c r="AB674" s="156"/>
      <c r="AC674" s="156"/>
      <c r="AD674" s="156"/>
      <c r="AE674" s="156"/>
      <c r="AF674" s="156"/>
      <c r="AG674" s="156"/>
      <c r="AH674" s="156"/>
      <c r="AI674" s="156"/>
      <c r="AJ674" s="156"/>
      <c r="AK674" s="156">
        <v>500</v>
      </c>
      <c r="AL674" s="156">
        <f>S674-AK674</f>
        <v>27809.5</v>
      </c>
      <c r="AM674" s="158" t="s">
        <v>1785</v>
      </c>
    </row>
    <row r="675" spans="1:39" x14ac:dyDescent="0.25">
      <c r="A675" s="284" t="s">
        <v>1627</v>
      </c>
      <c r="B675" s="36" t="s">
        <v>1628</v>
      </c>
      <c r="C675" s="39" t="s">
        <v>2407</v>
      </c>
      <c r="D675" s="37" t="s">
        <v>466</v>
      </c>
      <c r="E675" s="32">
        <v>1</v>
      </c>
      <c r="F675" s="38"/>
      <c r="G675" s="21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>
        <f t="shared" si="49"/>
        <v>1</v>
      </c>
      <c r="T675" s="34"/>
      <c r="U675" s="34"/>
      <c r="V675" s="35"/>
      <c r="W675" s="34"/>
      <c r="X675" s="34"/>
      <c r="Y675" s="34"/>
      <c r="Z675" s="34"/>
      <c r="AA675" s="34"/>
      <c r="AB675" s="34"/>
      <c r="AC675" s="34"/>
      <c r="AD675" s="34"/>
      <c r="AE675" s="34"/>
      <c r="AF675" s="34"/>
      <c r="AG675" s="34"/>
      <c r="AH675" s="34"/>
      <c r="AI675" s="34"/>
      <c r="AJ675" s="34"/>
      <c r="AK675" s="34">
        <f t="shared" si="48"/>
        <v>0</v>
      </c>
      <c r="AL675" s="34">
        <f t="shared" si="44"/>
        <v>1</v>
      </c>
      <c r="AM675" s="159" t="s">
        <v>1787</v>
      </c>
    </row>
    <row r="676" spans="1:39" x14ac:dyDescent="0.25">
      <c r="A676" s="284" t="s">
        <v>1629</v>
      </c>
      <c r="B676" s="36" t="s">
        <v>1630</v>
      </c>
      <c r="C676" s="21" t="s">
        <v>2408</v>
      </c>
      <c r="D676" s="37" t="s">
        <v>445</v>
      </c>
      <c r="E676" s="32">
        <v>200</v>
      </c>
      <c r="F676" s="38"/>
      <c r="G676" s="21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>
        <f t="shared" si="49"/>
        <v>200</v>
      </c>
      <c r="T676" s="34"/>
      <c r="U676" s="34"/>
      <c r="V676" s="35"/>
      <c r="W676" s="34"/>
      <c r="X676" s="34"/>
      <c r="Y676" s="34"/>
      <c r="Z676" s="34"/>
      <c r="AA676" s="34"/>
      <c r="AB676" s="34"/>
      <c r="AC676" s="34"/>
      <c r="AD676" s="34"/>
      <c r="AE676" s="34"/>
      <c r="AF676" s="34"/>
      <c r="AG676" s="34"/>
      <c r="AH676" s="34"/>
      <c r="AI676" s="34"/>
      <c r="AJ676" s="34"/>
      <c r="AK676" s="34">
        <f t="shared" si="48"/>
        <v>0</v>
      </c>
      <c r="AL676" s="34">
        <f t="shared" si="44"/>
        <v>200</v>
      </c>
      <c r="AM676" s="159" t="s">
        <v>1785</v>
      </c>
    </row>
    <row r="677" spans="1:39" x14ac:dyDescent="0.25">
      <c r="A677" s="284" t="s">
        <v>1631</v>
      </c>
      <c r="B677" s="36" t="s">
        <v>1632</v>
      </c>
      <c r="C677" s="21" t="s">
        <v>1633</v>
      </c>
      <c r="D677" s="37" t="s">
        <v>445</v>
      </c>
      <c r="E677" s="32">
        <v>300</v>
      </c>
      <c r="F677" s="38"/>
      <c r="G677" s="21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>
        <f t="shared" si="49"/>
        <v>300</v>
      </c>
      <c r="T677" s="34"/>
      <c r="U677" s="34"/>
      <c r="V677" s="35"/>
      <c r="W677" s="34"/>
      <c r="X677" s="34"/>
      <c r="Y677" s="34"/>
      <c r="Z677" s="34"/>
      <c r="AA677" s="34"/>
      <c r="AB677" s="34"/>
      <c r="AC677" s="34"/>
      <c r="AD677" s="34"/>
      <c r="AE677" s="34"/>
      <c r="AF677" s="34"/>
      <c r="AG677" s="34"/>
      <c r="AH677" s="34"/>
      <c r="AI677" s="34"/>
      <c r="AJ677" s="34"/>
      <c r="AK677" s="34">
        <f t="shared" si="48"/>
        <v>0</v>
      </c>
      <c r="AL677" s="34">
        <f t="shared" si="44"/>
        <v>300</v>
      </c>
      <c r="AM677" s="159" t="s">
        <v>1785</v>
      </c>
    </row>
    <row r="678" spans="1:39" x14ac:dyDescent="0.25">
      <c r="A678" s="284" t="s">
        <v>1634</v>
      </c>
      <c r="B678" s="36" t="s">
        <v>1635</v>
      </c>
      <c r="C678" s="21" t="s">
        <v>2409</v>
      </c>
      <c r="D678" s="37" t="s">
        <v>579</v>
      </c>
      <c r="E678" s="32">
        <v>1565</v>
      </c>
      <c r="F678" s="38"/>
      <c r="G678" s="21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>
        <f t="shared" si="49"/>
        <v>1565</v>
      </c>
      <c r="T678" s="34"/>
      <c r="U678" s="34"/>
      <c r="V678" s="35"/>
      <c r="W678" s="34"/>
      <c r="X678" s="34"/>
      <c r="Y678" s="34"/>
      <c r="Z678" s="34"/>
      <c r="AA678" s="34"/>
      <c r="AB678" s="34"/>
      <c r="AC678" s="34"/>
      <c r="AD678" s="34"/>
      <c r="AE678" s="34"/>
      <c r="AF678" s="34"/>
      <c r="AG678" s="34"/>
      <c r="AH678" s="34"/>
      <c r="AI678" s="34"/>
      <c r="AJ678" s="34"/>
      <c r="AK678" s="34">
        <v>50</v>
      </c>
      <c r="AL678" s="34">
        <f t="shared" si="44"/>
        <v>1515</v>
      </c>
      <c r="AM678" s="159" t="s">
        <v>1785</v>
      </c>
    </row>
    <row r="679" spans="1:39" x14ac:dyDescent="0.25">
      <c r="A679" s="284" t="s">
        <v>1636</v>
      </c>
      <c r="B679" s="36" t="s">
        <v>1637</v>
      </c>
      <c r="C679" s="39" t="s">
        <v>2399</v>
      </c>
      <c r="D679" s="37" t="s">
        <v>466</v>
      </c>
      <c r="E679" s="32">
        <v>480</v>
      </c>
      <c r="F679" s="38"/>
      <c r="G679" s="21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>
        <f t="shared" si="49"/>
        <v>480</v>
      </c>
      <c r="T679" s="34"/>
      <c r="U679" s="34"/>
      <c r="V679" s="35"/>
      <c r="W679" s="34"/>
      <c r="X679" s="34"/>
      <c r="Y679" s="34"/>
      <c r="Z679" s="34"/>
      <c r="AA679" s="34"/>
      <c r="AB679" s="34"/>
      <c r="AC679" s="34"/>
      <c r="AD679" s="34"/>
      <c r="AE679" s="34"/>
      <c r="AF679" s="34"/>
      <c r="AG679" s="34"/>
      <c r="AH679" s="34"/>
      <c r="AI679" s="34"/>
      <c r="AJ679" s="34"/>
      <c r="AK679" s="34">
        <f t="shared" si="48"/>
        <v>0</v>
      </c>
      <c r="AL679" s="34">
        <f t="shared" si="44"/>
        <v>480</v>
      </c>
      <c r="AM679" s="159" t="s">
        <v>1785</v>
      </c>
    </row>
    <row r="680" spans="1:39" x14ac:dyDescent="0.25">
      <c r="A680" s="284" t="s">
        <v>1638</v>
      </c>
      <c r="B680" s="36" t="s">
        <v>1639</v>
      </c>
      <c r="C680" s="39" t="s">
        <v>2408</v>
      </c>
      <c r="D680" s="37" t="s">
        <v>433</v>
      </c>
      <c r="E680" s="32">
        <v>50</v>
      </c>
      <c r="F680" s="38"/>
      <c r="G680" s="21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>
        <f t="shared" si="49"/>
        <v>50</v>
      </c>
      <c r="T680" s="34"/>
      <c r="U680" s="34"/>
      <c r="V680" s="35"/>
      <c r="W680" s="34"/>
      <c r="X680" s="34"/>
      <c r="Y680" s="34"/>
      <c r="Z680" s="34"/>
      <c r="AA680" s="34"/>
      <c r="AB680" s="34"/>
      <c r="AC680" s="34"/>
      <c r="AD680" s="34"/>
      <c r="AE680" s="34"/>
      <c r="AF680" s="34"/>
      <c r="AG680" s="34"/>
      <c r="AH680" s="34"/>
      <c r="AI680" s="34"/>
      <c r="AJ680" s="34"/>
      <c r="AK680" s="34">
        <f t="shared" si="48"/>
        <v>0</v>
      </c>
      <c r="AL680" s="139">
        <f t="shared" si="44"/>
        <v>50</v>
      </c>
      <c r="AM680" s="159" t="s">
        <v>1785</v>
      </c>
    </row>
    <row r="681" spans="1:39" x14ac:dyDescent="0.25">
      <c r="A681" s="284" t="s">
        <v>1640</v>
      </c>
      <c r="B681" s="36" t="s">
        <v>1641</v>
      </c>
      <c r="C681" s="39" t="s">
        <v>2410</v>
      </c>
      <c r="D681" s="37" t="s">
        <v>433</v>
      </c>
      <c r="E681" s="32">
        <v>100</v>
      </c>
      <c r="F681" s="38"/>
      <c r="G681" s="21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>
        <f t="shared" si="49"/>
        <v>100</v>
      </c>
      <c r="T681" s="34"/>
      <c r="U681" s="34"/>
      <c r="V681" s="35"/>
      <c r="W681" s="34"/>
      <c r="X681" s="34"/>
      <c r="Y681" s="34"/>
      <c r="Z681" s="34"/>
      <c r="AA681" s="34"/>
      <c r="AB681" s="34"/>
      <c r="AC681" s="34"/>
      <c r="AD681" s="34"/>
      <c r="AE681" s="34"/>
      <c r="AF681" s="34"/>
      <c r="AG681" s="34"/>
      <c r="AH681" s="34"/>
      <c r="AI681" s="34"/>
      <c r="AJ681" s="34"/>
      <c r="AK681" s="34">
        <f t="shared" si="48"/>
        <v>0</v>
      </c>
      <c r="AL681" s="148">
        <f t="shared" si="44"/>
        <v>100</v>
      </c>
      <c r="AM681" s="159" t="s">
        <v>1785</v>
      </c>
    </row>
    <row r="682" spans="1:39" x14ac:dyDescent="0.25">
      <c r="A682" s="284" t="s">
        <v>1642</v>
      </c>
      <c r="B682" s="36" t="s">
        <v>1643</v>
      </c>
      <c r="C682" s="39" t="s">
        <v>2408</v>
      </c>
      <c r="D682" s="37" t="s">
        <v>433</v>
      </c>
      <c r="E682" s="32">
        <v>400</v>
      </c>
      <c r="F682" s="38"/>
      <c r="G682" s="21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>
        <f t="shared" si="49"/>
        <v>400</v>
      </c>
      <c r="T682" s="34"/>
      <c r="U682" s="34"/>
      <c r="V682" s="35"/>
      <c r="W682" s="34"/>
      <c r="X682" s="34"/>
      <c r="Y682" s="34"/>
      <c r="Z682" s="34"/>
      <c r="AA682" s="34"/>
      <c r="AB682" s="34"/>
      <c r="AC682" s="34"/>
      <c r="AD682" s="34"/>
      <c r="AE682" s="34"/>
      <c r="AF682" s="34"/>
      <c r="AG682" s="34"/>
      <c r="AH682" s="34"/>
      <c r="AI682" s="34"/>
      <c r="AJ682" s="34"/>
      <c r="AK682" s="34">
        <f t="shared" si="48"/>
        <v>0</v>
      </c>
      <c r="AL682" s="34">
        <f t="shared" si="44"/>
        <v>400</v>
      </c>
      <c r="AM682" s="159" t="s">
        <v>1785</v>
      </c>
    </row>
    <row r="683" spans="1:39" x14ac:dyDescent="0.25">
      <c r="A683" s="284" t="s">
        <v>1644</v>
      </c>
      <c r="B683" s="36" t="s">
        <v>1645</v>
      </c>
      <c r="C683" s="39"/>
      <c r="D683" s="37"/>
      <c r="E683" s="32">
        <v>0</v>
      </c>
      <c r="F683" s="38"/>
      <c r="G683" s="21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>
        <f t="shared" si="49"/>
        <v>0</v>
      </c>
      <c r="T683" s="34"/>
      <c r="U683" s="34"/>
      <c r="V683" s="35"/>
      <c r="W683" s="34"/>
      <c r="X683" s="34"/>
      <c r="Y683" s="34"/>
      <c r="Z683" s="34"/>
      <c r="AA683" s="34"/>
      <c r="AB683" s="34"/>
      <c r="AC683" s="34"/>
      <c r="AD683" s="34"/>
      <c r="AE683" s="34"/>
      <c r="AF683" s="34"/>
      <c r="AG683" s="34"/>
      <c r="AH683" s="34"/>
      <c r="AI683" s="34"/>
      <c r="AJ683" s="34"/>
      <c r="AK683" s="34">
        <f t="shared" si="48"/>
        <v>0</v>
      </c>
      <c r="AL683" s="141">
        <f t="shared" si="44"/>
        <v>0</v>
      </c>
      <c r="AM683" s="159" t="s">
        <v>1785</v>
      </c>
    </row>
    <row r="684" spans="1:39" x14ac:dyDescent="0.25">
      <c r="A684" s="284" t="s">
        <v>1646</v>
      </c>
      <c r="B684" s="36" t="s">
        <v>1647</v>
      </c>
      <c r="C684" s="39"/>
      <c r="D684" s="91"/>
      <c r="E684" s="32">
        <v>250</v>
      </c>
      <c r="F684" s="38"/>
      <c r="G684" s="21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>
        <f t="shared" si="49"/>
        <v>250</v>
      </c>
      <c r="T684" s="34"/>
      <c r="U684" s="34"/>
      <c r="V684" s="35"/>
      <c r="W684" s="34"/>
      <c r="X684" s="34"/>
      <c r="Y684" s="34"/>
      <c r="Z684" s="34"/>
      <c r="AA684" s="34"/>
      <c r="AB684" s="34"/>
      <c r="AC684" s="34"/>
      <c r="AD684" s="34"/>
      <c r="AE684" s="34"/>
      <c r="AF684" s="34"/>
      <c r="AG684" s="34"/>
      <c r="AH684" s="34"/>
      <c r="AI684" s="34"/>
      <c r="AJ684" s="34"/>
      <c r="AK684" s="34">
        <f t="shared" si="48"/>
        <v>0</v>
      </c>
      <c r="AL684" s="34">
        <f t="shared" si="44"/>
        <v>250</v>
      </c>
      <c r="AM684" s="159" t="s">
        <v>1785</v>
      </c>
    </row>
    <row r="685" spans="1:39" x14ac:dyDescent="0.25">
      <c r="A685" s="284" t="s">
        <v>1648</v>
      </c>
      <c r="B685" s="36" t="s">
        <v>1649</v>
      </c>
      <c r="C685" s="42" t="s">
        <v>2411</v>
      </c>
      <c r="D685" s="91" t="s">
        <v>466</v>
      </c>
      <c r="E685" s="32">
        <v>600</v>
      </c>
      <c r="F685" s="38"/>
      <c r="G685" s="21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>
        <f t="shared" si="49"/>
        <v>600</v>
      </c>
      <c r="T685" s="34"/>
      <c r="U685" s="34"/>
      <c r="V685" s="35"/>
      <c r="W685" s="34"/>
      <c r="X685" s="34"/>
      <c r="Y685" s="34"/>
      <c r="Z685" s="34"/>
      <c r="AA685" s="34"/>
      <c r="AB685" s="34"/>
      <c r="AC685" s="34"/>
      <c r="AD685" s="34"/>
      <c r="AE685" s="34"/>
      <c r="AF685" s="34"/>
      <c r="AG685" s="34"/>
      <c r="AH685" s="34"/>
      <c r="AI685" s="34"/>
      <c r="AJ685" s="34"/>
      <c r="AK685" s="34">
        <v>5</v>
      </c>
      <c r="AL685" s="34">
        <f t="shared" si="44"/>
        <v>595</v>
      </c>
      <c r="AM685" s="159" t="s">
        <v>1785</v>
      </c>
    </row>
    <row r="686" spans="1:39" ht="15.75" thickBot="1" x14ac:dyDescent="0.3">
      <c r="A686" s="285" t="s">
        <v>1650</v>
      </c>
      <c r="B686" s="170" t="s">
        <v>1651</v>
      </c>
      <c r="C686" s="162" t="s">
        <v>1652</v>
      </c>
      <c r="D686" s="223" t="s">
        <v>466</v>
      </c>
      <c r="E686" s="164">
        <v>497</v>
      </c>
      <c r="F686" s="165"/>
      <c r="G686" s="166"/>
      <c r="H686" s="167"/>
      <c r="I686" s="167"/>
      <c r="J686" s="167"/>
      <c r="K686" s="167"/>
      <c r="L686" s="167"/>
      <c r="M686" s="167"/>
      <c r="N686" s="167"/>
      <c r="O686" s="167"/>
      <c r="P686" s="167"/>
      <c r="Q686" s="167"/>
      <c r="R686" s="167"/>
      <c r="S686" s="167">
        <f t="shared" si="49"/>
        <v>497</v>
      </c>
      <c r="T686" s="167"/>
      <c r="U686" s="167"/>
      <c r="V686" s="168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7"/>
      <c r="AK686" s="167">
        <f t="shared" si="48"/>
        <v>0</v>
      </c>
      <c r="AL686" s="167">
        <f t="shared" si="44"/>
        <v>497</v>
      </c>
      <c r="AM686" s="169" t="s">
        <v>1785</v>
      </c>
    </row>
    <row r="687" spans="1:39" ht="15.75" thickBot="1" x14ac:dyDescent="0.3">
      <c r="A687" s="378" t="s">
        <v>1653</v>
      </c>
      <c r="B687" s="379"/>
      <c r="C687" s="379"/>
      <c r="D687" s="379"/>
      <c r="E687" s="379"/>
      <c r="F687" s="379"/>
      <c r="G687" s="379"/>
      <c r="H687" s="379"/>
      <c r="I687" s="379"/>
      <c r="J687" s="379"/>
      <c r="K687" s="379"/>
      <c r="L687" s="379"/>
      <c r="M687" s="379"/>
      <c r="N687" s="379"/>
      <c r="O687" s="379"/>
      <c r="P687" s="379"/>
      <c r="Q687" s="379"/>
      <c r="R687" s="379"/>
      <c r="S687" s="379"/>
      <c r="T687" s="379"/>
      <c r="U687" s="379"/>
      <c r="V687" s="379"/>
      <c r="W687" s="379"/>
      <c r="X687" s="379"/>
      <c r="Y687" s="379"/>
      <c r="Z687" s="379"/>
      <c r="AA687" s="379"/>
      <c r="AB687" s="379"/>
      <c r="AC687" s="379"/>
      <c r="AD687" s="379"/>
      <c r="AE687" s="379"/>
      <c r="AF687" s="379"/>
      <c r="AG687" s="379"/>
      <c r="AH687" s="379"/>
      <c r="AI687" s="379"/>
      <c r="AJ687" s="379"/>
      <c r="AK687" s="379"/>
      <c r="AL687" s="379"/>
      <c r="AM687" s="380"/>
    </row>
    <row r="688" spans="1:39" x14ac:dyDescent="0.25">
      <c r="A688" s="283" t="s">
        <v>1654</v>
      </c>
      <c r="B688" s="150" t="s">
        <v>1655</v>
      </c>
      <c r="C688" s="151" t="s">
        <v>1656</v>
      </c>
      <c r="D688" s="220" t="s">
        <v>433</v>
      </c>
      <c r="E688" s="153">
        <v>0</v>
      </c>
      <c r="F688" s="154"/>
      <c r="G688" s="155"/>
      <c r="H688" s="156"/>
      <c r="I688" s="156"/>
      <c r="J688" s="156"/>
      <c r="K688" s="156"/>
      <c r="L688" s="156"/>
      <c r="M688" s="156"/>
      <c r="N688" s="156"/>
      <c r="O688" s="156"/>
      <c r="P688" s="156"/>
      <c r="Q688" s="156"/>
      <c r="R688" s="156"/>
      <c r="S688" s="156">
        <f t="shared" si="49"/>
        <v>0</v>
      </c>
      <c r="T688" s="156"/>
      <c r="U688" s="156"/>
      <c r="V688" s="157"/>
      <c r="W688" s="156"/>
      <c r="X688" s="156"/>
      <c r="Y688" s="156"/>
      <c r="Z688" s="156"/>
      <c r="AA688" s="156"/>
      <c r="AB688" s="156"/>
      <c r="AC688" s="156"/>
      <c r="AD688" s="156"/>
      <c r="AE688" s="156"/>
      <c r="AF688" s="156"/>
      <c r="AG688" s="156"/>
      <c r="AH688" s="156"/>
      <c r="AI688" s="156"/>
      <c r="AJ688" s="156"/>
      <c r="AK688" s="156">
        <f t="shared" si="48"/>
        <v>0</v>
      </c>
      <c r="AL688" s="185">
        <f t="shared" si="44"/>
        <v>0</v>
      </c>
      <c r="AM688" s="158" t="s">
        <v>1787</v>
      </c>
    </row>
    <row r="689" spans="1:39" x14ac:dyDescent="0.25">
      <c r="A689" s="284" t="s">
        <v>1657</v>
      </c>
      <c r="B689" s="36" t="s">
        <v>1658</v>
      </c>
      <c r="C689" s="39" t="s">
        <v>1656</v>
      </c>
      <c r="D689" s="37" t="s">
        <v>433</v>
      </c>
      <c r="E689" s="32">
        <v>188.6</v>
      </c>
      <c r="F689" s="38"/>
      <c r="G689" s="21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>
        <f t="shared" si="49"/>
        <v>188.6</v>
      </c>
      <c r="T689" s="34">
        <f>20</f>
        <v>20</v>
      </c>
      <c r="U689" s="34"/>
      <c r="V689" s="35"/>
      <c r="W689" s="34"/>
      <c r="X689" s="34"/>
      <c r="Y689" s="34"/>
      <c r="Z689" s="34"/>
      <c r="AA689" s="34"/>
      <c r="AB689" s="34"/>
      <c r="AC689" s="34"/>
      <c r="AD689" s="34"/>
      <c r="AE689" s="34"/>
      <c r="AF689" s="34"/>
      <c r="AG689" s="34"/>
      <c r="AH689" s="34"/>
      <c r="AI689" s="34"/>
      <c r="AJ689" s="34"/>
      <c r="AK689" s="34">
        <f t="shared" si="48"/>
        <v>20</v>
      </c>
      <c r="AL689" s="34">
        <f t="shared" si="44"/>
        <v>168.6</v>
      </c>
      <c r="AM689" s="159" t="s">
        <v>1785</v>
      </c>
    </row>
    <row r="690" spans="1:39" x14ac:dyDescent="0.25">
      <c r="A690" s="284" t="s">
        <v>1659</v>
      </c>
      <c r="B690" s="92" t="s">
        <v>1660</v>
      </c>
      <c r="C690" s="39"/>
      <c r="D690" s="37" t="s">
        <v>1511</v>
      </c>
      <c r="E690" s="32">
        <v>100</v>
      </c>
      <c r="F690" s="38"/>
      <c r="G690" s="21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>
        <f t="shared" si="49"/>
        <v>100</v>
      </c>
      <c r="T690" s="34"/>
      <c r="U690" s="34"/>
      <c r="V690" s="35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  <c r="AH690" s="34"/>
      <c r="AI690" s="34"/>
      <c r="AJ690" s="34"/>
      <c r="AK690" s="34">
        <f t="shared" si="48"/>
        <v>0</v>
      </c>
      <c r="AL690" s="34">
        <f t="shared" si="44"/>
        <v>100</v>
      </c>
      <c r="AM690" s="159" t="s">
        <v>1785</v>
      </c>
    </row>
    <row r="691" spans="1:39" x14ac:dyDescent="0.25">
      <c r="A691" s="284" t="s">
        <v>1661</v>
      </c>
      <c r="B691" s="36" t="s">
        <v>1662</v>
      </c>
      <c r="C691" s="39"/>
      <c r="D691" s="91"/>
      <c r="E691" s="32">
        <v>0</v>
      </c>
      <c r="F691" s="38"/>
      <c r="G691" s="21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>
        <f t="shared" si="49"/>
        <v>0</v>
      </c>
      <c r="T691" s="34"/>
      <c r="U691" s="34"/>
      <c r="V691" s="35"/>
      <c r="W691" s="34"/>
      <c r="X691" s="34"/>
      <c r="Y691" s="34"/>
      <c r="Z691" s="34"/>
      <c r="AA691" s="34"/>
      <c r="AB691" s="34"/>
      <c r="AC691" s="34"/>
      <c r="AD691" s="34"/>
      <c r="AE691" s="34"/>
      <c r="AF691" s="34"/>
      <c r="AG691" s="34"/>
      <c r="AH691" s="34"/>
      <c r="AI691" s="34"/>
      <c r="AJ691" s="34"/>
      <c r="AK691" s="34">
        <f t="shared" si="48"/>
        <v>0</v>
      </c>
      <c r="AL691" s="141">
        <f t="shared" si="44"/>
        <v>0</v>
      </c>
      <c r="AM691" s="159" t="s">
        <v>1785</v>
      </c>
    </row>
    <row r="692" spans="1:39" ht="15.75" thickBot="1" x14ac:dyDescent="0.3">
      <c r="A692" s="285" t="s">
        <v>1663</v>
      </c>
      <c r="B692" s="170" t="s">
        <v>1664</v>
      </c>
      <c r="C692" s="171"/>
      <c r="D692" s="223" t="s">
        <v>1511</v>
      </c>
      <c r="E692" s="164">
        <v>0</v>
      </c>
      <c r="F692" s="165"/>
      <c r="G692" s="166"/>
      <c r="H692" s="167"/>
      <c r="I692" s="167"/>
      <c r="J692" s="167"/>
      <c r="K692" s="167"/>
      <c r="L692" s="167"/>
      <c r="M692" s="167"/>
      <c r="N692" s="167"/>
      <c r="O692" s="167"/>
      <c r="P692" s="167"/>
      <c r="Q692" s="167"/>
      <c r="R692" s="167"/>
      <c r="S692" s="167">
        <f t="shared" si="49"/>
        <v>0</v>
      </c>
      <c r="T692" s="167"/>
      <c r="U692" s="167"/>
      <c r="V692" s="168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7"/>
      <c r="AK692" s="167">
        <f t="shared" si="48"/>
        <v>0</v>
      </c>
      <c r="AL692" s="186">
        <f t="shared" si="44"/>
        <v>0</v>
      </c>
      <c r="AM692" s="169" t="s">
        <v>1791</v>
      </c>
    </row>
    <row r="693" spans="1:39" ht="15.75" thickBot="1" x14ac:dyDescent="0.3">
      <c r="A693" s="378" t="s">
        <v>1665</v>
      </c>
      <c r="B693" s="379"/>
      <c r="C693" s="379"/>
      <c r="D693" s="379"/>
      <c r="E693" s="379"/>
      <c r="F693" s="379"/>
      <c r="G693" s="379"/>
      <c r="H693" s="379"/>
      <c r="I693" s="379"/>
      <c r="J693" s="379"/>
      <c r="K693" s="379"/>
      <c r="L693" s="379"/>
      <c r="M693" s="379"/>
      <c r="N693" s="379"/>
      <c r="O693" s="379"/>
      <c r="P693" s="379"/>
      <c r="Q693" s="379"/>
      <c r="R693" s="379"/>
      <c r="S693" s="379"/>
      <c r="T693" s="379"/>
      <c r="U693" s="379"/>
      <c r="V693" s="379"/>
      <c r="W693" s="379"/>
      <c r="X693" s="379"/>
      <c r="Y693" s="379"/>
      <c r="Z693" s="379"/>
      <c r="AA693" s="379"/>
      <c r="AB693" s="379"/>
      <c r="AC693" s="379"/>
      <c r="AD693" s="379"/>
      <c r="AE693" s="379"/>
      <c r="AF693" s="379"/>
      <c r="AG693" s="379"/>
      <c r="AH693" s="379"/>
      <c r="AI693" s="379"/>
      <c r="AJ693" s="379"/>
      <c r="AK693" s="379"/>
      <c r="AL693" s="379"/>
      <c r="AM693" s="380"/>
    </row>
    <row r="694" spans="1:39" x14ac:dyDescent="0.25">
      <c r="A694" s="283" t="s">
        <v>1666</v>
      </c>
      <c r="B694" s="150" t="s">
        <v>1667</v>
      </c>
      <c r="C694" s="151" t="s">
        <v>2412</v>
      </c>
      <c r="D694" s="220" t="s">
        <v>433</v>
      </c>
      <c r="E694" s="153">
        <v>1278.5</v>
      </c>
      <c r="F694" s="226"/>
      <c r="G694" s="151"/>
      <c r="H694" s="156"/>
      <c r="I694" s="156"/>
      <c r="J694" s="156"/>
      <c r="K694" s="156"/>
      <c r="L694" s="156"/>
      <c r="M694" s="156"/>
      <c r="N694" s="156"/>
      <c r="O694" s="156"/>
      <c r="P694" s="156"/>
      <c r="Q694" s="156"/>
      <c r="R694" s="156"/>
      <c r="S694" s="156">
        <f t="shared" si="49"/>
        <v>1278.5</v>
      </c>
      <c r="T694" s="156"/>
      <c r="U694" s="156"/>
      <c r="V694" s="157"/>
      <c r="W694" s="156"/>
      <c r="X694" s="156"/>
      <c r="Y694" s="156"/>
      <c r="Z694" s="156"/>
      <c r="AA694" s="156"/>
      <c r="AB694" s="156"/>
      <c r="AC694" s="156"/>
      <c r="AD694" s="156"/>
      <c r="AE694" s="156"/>
      <c r="AF694" s="156"/>
      <c r="AG694" s="156"/>
      <c r="AH694" s="156"/>
      <c r="AI694" s="156"/>
      <c r="AJ694" s="156"/>
      <c r="AK694" s="156">
        <f t="shared" si="48"/>
        <v>0</v>
      </c>
      <c r="AL694" s="156">
        <f t="shared" si="44"/>
        <v>1278.5</v>
      </c>
      <c r="AM694" s="158" t="s">
        <v>1794</v>
      </c>
    </row>
    <row r="695" spans="1:39" x14ac:dyDescent="0.25">
      <c r="A695" s="284" t="s">
        <v>1668</v>
      </c>
      <c r="B695" s="36" t="s">
        <v>1669</v>
      </c>
      <c r="C695" s="42" t="s">
        <v>2413</v>
      </c>
      <c r="D695" s="37" t="s">
        <v>433</v>
      </c>
      <c r="E695" s="32">
        <v>1423</v>
      </c>
      <c r="F695" s="38"/>
      <c r="G695" s="21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>
        <f t="shared" si="49"/>
        <v>1423</v>
      </c>
      <c r="T695" s="34"/>
      <c r="U695" s="34"/>
      <c r="V695" s="35"/>
      <c r="W695" s="34"/>
      <c r="X695" s="34"/>
      <c r="Y695" s="34"/>
      <c r="Z695" s="34"/>
      <c r="AA695" s="34"/>
      <c r="AB695" s="34"/>
      <c r="AC695" s="34"/>
      <c r="AD695" s="34"/>
      <c r="AE695" s="34"/>
      <c r="AF695" s="34"/>
      <c r="AG695" s="34"/>
      <c r="AH695" s="34"/>
      <c r="AI695" s="34"/>
      <c r="AJ695" s="34"/>
      <c r="AK695" s="34">
        <f t="shared" si="48"/>
        <v>0</v>
      </c>
      <c r="AL695" s="34">
        <f t="shared" si="44"/>
        <v>1423</v>
      </c>
      <c r="AM695" s="159" t="s">
        <v>1794</v>
      </c>
    </row>
    <row r="696" spans="1:39" ht="15.75" thickBot="1" x14ac:dyDescent="0.3">
      <c r="A696" s="285" t="s">
        <v>1670</v>
      </c>
      <c r="B696" s="170" t="s">
        <v>1671</v>
      </c>
      <c r="C696" s="174" t="s">
        <v>1672</v>
      </c>
      <c r="D696" s="163" t="s">
        <v>433</v>
      </c>
      <c r="E696" s="164">
        <v>499.97</v>
      </c>
      <c r="F696" s="165"/>
      <c r="G696" s="166"/>
      <c r="H696" s="167"/>
      <c r="I696" s="167"/>
      <c r="J696" s="167"/>
      <c r="K696" s="167"/>
      <c r="L696" s="167"/>
      <c r="M696" s="167"/>
      <c r="N696" s="167"/>
      <c r="O696" s="167"/>
      <c r="P696" s="167"/>
      <c r="Q696" s="167"/>
      <c r="R696" s="167"/>
      <c r="S696" s="167">
        <f t="shared" si="49"/>
        <v>499.97</v>
      </c>
      <c r="T696" s="167"/>
      <c r="U696" s="167"/>
      <c r="V696" s="168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7"/>
      <c r="AK696" s="167">
        <f t="shared" si="48"/>
        <v>0</v>
      </c>
      <c r="AL696" s="167">
        <f t="shared" si="44"/>
        <v>499.97</v>
      </c>
      <c r="AM696" s="169" t="s">
        <v>1785</v>
      </c>
    </row>
    <row r="697" spans="1:39" ht="15.75" thickBot="1" x14ac:dyDescent="0.3">
      <c r="A697" s="378" t="s">
        <v>1673</v>
      </c>
      <c r="B697" s="379"/>
      <c r="C697" s="379"/>
      <c r="D697" s="379"/>
      <c r="E697" s="379"/>
      <c r="F697" s="379"/>
      <c r="G697" s="379"/>
      <c r="H697" s="379"/>
      <c r="I697" s="379"/>
      <c r="J697" s="379"/>
      <c r="K697" s="379"/>
      <c r="L697" s="379"/>
      <c r="M697" s="379"/>
      <c r="N697" s="379"/>
      <c r="O697" s="379"/>
      <c r="P697" s="379"/>
      <c r="Q697" s="379"/>
      <c r="R697" s="379"/>
      <c r="S697" s="379"/>
      <c r="T697" s="379"/>
      <c r="U697" s="379"/>
      <c r="V697" s="379"/>
      <c r="W697" s="379"/>
      <c r="X697" s="379"/>
      <c r="Y697" s="379"/>
      <c r="Z697" s="379"/>
      <c r="AA697" s="379"/>
      <c r="AB697" s="379"/>
      <c r="AC697" s="379"/>
      <c r="AD697" s="379"/>
      <c r="AE697" s="379"/>
      <c r="AF697" s="379"/>
      <c r="AG697" s="379"/>
      <c r="AH697" s="379"/>
      <c r="AI697" s="379"/>
      <c r="AJ697" s="379"/>
      <c r="AK697" s="379"/>
      <c r="AL697" s="379"/>
      <c r="AM697" s="380"/>
    </row>
    <row r="698" spans="1:39" x14ac:dyDescent="0.25">
      <c r="A698" s="283" t="s">
        <v>1674</v>
      </c>
      <c r="B698" s="227" t="s">
        <v>1675</v>
      </c>
      <c r="C698" s="151"/>
      <c r="D698" s="220" t="s">
        <v>433</v>
      </c>
      <c r="E698" s="153">
        <v>1</v>
      </c>
      <c r="F698" s="154"/>
      <c r="G698" s="155"/>
      <c r="H698" s="156"/>
      <c r="I698" s="156"/>
      <c r="J698" s="156"/>
      <c r="K698" s="156"/>
      <c r="L698" s="156"/>
      <c r="M698" s="156"/>
      <c r="N698" s="156"/>
      <c r="O698" s="156"/>
      <c r="P698" s="156"/>
      <c r="Q698" s="156"/>
      <c r="R698" s="156"/>
      <c r="S698" s="156">
        <f t="shared" si="49"/>
        <v>1</v>
      </c>
      <c r="T698" s="156"/>
      <c r="U698" s="156"/>
      <c r="V698" s="157"/>
      <c r="W698" s="156"/>
      <c r="X698" s="156"/>
      <c r="Y698" s="156"/>
      <c r="Z698" s="156"/>
      <c r="AA698" s="156"/>
      <c r="AB698" s="156"/>
      <c r="AC698" s="156"/>
      <c r="AD698" s="156"/>
      <c r="AE698" s="156"/>
      <c r="AF698" s="156"/>
      <c r="AG698" s="156"/>
      <c r="AH698" s="156"/>
      <c r="AI698" s="156"/>
      <c r="AJ698" s="156"/>
      <c r="AK698" s="156">
        <f t="shared" si="48"/>
        <v>0</v>
      </c>
      <c r="AL698" s="156">
        <f t="shared" si="44"/>
        <v>1</v>
      </c>
      <c r="AM698" s="158"/>
    </row>
    <row r="699" spans="1:39" x14ac:dyDescent="0.25">
      <c r="A699" s="292" t="s">
        <v>1676</v>
      </c>
      <c r="B699" s="49" t="s">
        <v>1677</v>
      </c>
      <c r="C699" s="21"/>
      <c r="D699" s="37" t="s">
        <v>579</v>
      </c>
      <c r="E699" s="32">
        <v>2</v>
      </c>
      <c r="F699" s="38"/>
      <c r="G699" s="21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>
        <f t="shared" si="49"/>
        <v>2</v>
      </c>
      <c r="T699" s="34"/>
      <c r="U699" s="34"/>
      <c r="V699" s="35"/>
      <c r="W699" s="34"/>
      <c r="X699" s="34"/>
      <c r="Y699" s="34"/>
      <c r="Z699" s="34"/>
      <c r="AA699" s="34"/>
      <c r="AB699" s="34"/>
      <c r="AC699" s="34"/>
      <c r="AD699" s="34"/>
      <c r="AE699" s="34"/>
      <c r="AF699" s="34"/>
      <c r="AG699" s="34"/>
      <c r="AH699" s="34"/>
      <c r="AI699" s="34"/>
      <c r="AJ699" s="34"/>
      <c r="AK699" s="34">
        <f t="shared" si="48"/>
        <v>0</v>
      </c>
      <c r="AL699" s="34">
        <f t="shared" si="44"/>
        <v>2</v>
      </c>
      <c r="AM699" s="159" t="s">
        <v>1802</v>
      </c>
    </row>
    <row r="700" spans="1:39" x14ac:dyDescent="0.25">
      <c r="A700" s="292" t="s">
        <v>1678</v>
      </c>
      <c r="B700" s="49" t="s">
        <v>1679</v>
      </c>
      <c r="C700" s="39"/>
      <c r="D700" s="37" t="s">
        <v>466</v>
      </c>
      <c r="E700" s="32">
        <v>0</v>
      </c>
      <c r="F700" s="38"/>
      <c r="G700" s="21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>
        <f t="shared" si="49"/>
        <v>0</v>
      </c>
      <c r="T700" s="34"/>
      <c r="U700" s="34"/>
      <c r="V700" s="35"/>
      <c r="W700" s="34"/>
      <c r="X700" s="34"/>
      <c r="Y700" s="34"/>
      <c r="Z700" s="34"/>
      <c r="AA700" s="34"/>
      <c r="AB700" s="34"/>
      <c r="AC700" s="34"/>
      <c r="AD700" s="34"/>
      <c r="AE700" s="34"/>
      <c r="AF700" s="34"/>
      <c r="AG700" s="34"/>
      <c r="AH700" s="34"/>
      <c r="AI700" s="34"/>
      <c r="AJ700" s="34"/>
      <c r="AK700" s="34">
        <f t="shared" si="48"/>
        <v>0</v>
      </c>
      <c r="AL700" s="34">
        <f t="shared" ref="AL700:AL744" si="50">S700-AK700</f>
        <v>0</v>
      </c>
      <c r="AM700" s="159" t="s">
        <v>1802</v>
      </c>
    </row>
    <row r="701" spans="1:39" ht="15.75" thickBot="1" x14ac:dyDescent="0.3">
      <c r="A701" s="290" t="s">
        <v>1680</v>
      </c>
      <c r="B701" s="194" t="s">
        <v>1681</v>
      </c>
      <c r="C701" s="171"/>
      <c r="D701" s="163" t="s">
        <v>433</v>
      </c>
      <c r="E701" s="164">
        <v>2</v>
      </c>
      <c r="F701" s="165"/>
      <c r="G701" s="166"/>
      <c r="H701" s="167"/>
      <c r="I701" s="167"/>
      <c r="J701" s="167"/>
      <c r="K701" s="167"/>
      <c r="L701" s="167"/>
      <c r="M701" s="167"/>
      <c r="N701" s="167"/>
      <c r="O701" s="167"/>
      <c r="P701" s="167"/>
      <c r="Q701" s="167"/>
      <c r="R701" s="167"/>
      <c r="S701" s="167">
        <f t="shared" si="49"/>
        <v>2</v>
      </c>
      <c r="T701" s="167"/>
      <c r="U701" s="167"/>
      <c r="V701" s="168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7"/>
      <c r="AK701" s="167">
        <f t="shared" si="48"/>
        <v>0</v>
      </c>
      <c r="AL701" s="167">
        <f t="shared" si="50"/>
        <v>2</v>
      </c>
      <c r="AM701" s="169"/>
    </row>
    <row r="702" spans="1:39" ht="15.75" thickBot="1" x14ac:dyDescent="0.3">
      <c r="A702" s="378" t="s">
        <v>1682</v>
      </c>
      <c r="B702" s="379"/>
      <c r="C702" s="379"/>
      <c r="D702" s="379"/>
      <c r="E702" s="379"/>
      <c r="F702" s="379"/>
      <c r="G702" s="379"/>
      <c r="H702" s="379"/>
      <c r="I702" s="379"/>
      <c r="J702" s="379"/>
      <c r="K702" s="379"/>
      <c r="L702" s="379"/>
      <c r="M702" s="379"/>
      <c r="N702" s="379"/>
      <c r="O702" s="379"/>
      <c r="P702" s="379"/>
      <c r="Q702" s="379"/>
      <c r="R702" s="379"/>
      <c r="S702" s="379"/>
      <c r="T702" s="379"/>
      <c r="U702" s="379"/>
      <c r="V702" s="379"/>
      <c r="W702" s="379"/>
      <c r="X702" s="379"/>
      <c r="Y702" s="379"/>
      <c r="Z702" s="379"/>
      <c r="AA702" s="379"/>
      <c r="AB702" s="379"/>
      <c r="AC702" s="379"/>
      <c r="AD702" s="379"/>
      <c r="AE702" s="379"/>
      <c r="AF702" s="379"/>
      <c r="AG702" s="379"/>
      <c r="AH702" s="379"/>
      <c r="AI702" s="379"/>
      <c r="AJ702" s="379"/>
      <c r="AK702" s="379"/>
      <c r="AL702" s="379"/>
      <c r="AM702" s="380"/>
    </row>
    <row r="703" spans="1:39" x14ac:dyDescent="0.25">
      <c r="A703" s="301" t="s">
        <v>1683</v>
      </c>
      <c r="B703" s="150" t="s">
        <v>1684</v>
      </c>
      <c r="C703" s="155"/>
      <c r="D703" s="152"/>
      <c r="E703" s="153">
        <v>0</v>
      </c>
      <c r="F703" s="154"/>
      <c r="G703" s="155"/>
      <c r="H703" s="156"/>
      <c r="I703" s="156"/>
      <c r="J703" s="156"/>
      <c r="K703" s="156"/>
      <c r="L703" s="156"/>
      <c r="M703" s="156"/>
      <c r="N703" s="156"/>
      <c r="O703" s="156"/>
      <c r="P703" s="156"/>
      <c r="Q703" s="156"/>
      <c r="R703" s="156"/>
      <c r="S703" s="156">
        <f t="shared" si="49"/>
        <v>0</v>
      </c>
      <c r="T703" s="156"/>
      <c r="U703" s="156"/>
      <c r="V703" s="157"/>
      <c r="W703" s="156"/>
      <c r="X703" s="156"/>
      <c r="Y703" s="156"/>
      <c r="Z703" s="156"/>
      <c r="AA703" s="156"/>
      <c r="AB703" s="156"/>
      <c r="AC703" s="156"/>
      <c r="AD703" s="156"/>
      <c r="AE703" s="156"/>
      <c r="AF703" s="156"/>
      <c r="AG703" s="156"/>
      <c r="AH703" s="156"/>
      <c r="AI703" s="156"/>
      <c r="AJ703" s="156"/>
      <c r="AK703" s="156">
        <f t="shared" ref="AK703:AK719" si="51">SUM(T703:AJ703)</f>
        <v>0</v>
      </c>
      <c r="AL703" s="185">
        <f t="shared" si="50"/>
        <v>0</v>
      </c>
      <c r="AM703" s="158"/>
    </row>
    <row r="704" spans="1:39" x14ac:dyDescent="0.25">
      <c r="A704" s="292" t="s">
        <v>1685</v>
      </c>
      <c r="B704" s="36" t="s">
        <v>1686</v>
      </c>
      <c r="C704" s="21"/>
      <c r="D704" s="37"/>
      <c r="E704" s="32">
        <v>0</v>
      </c>
      <c r="F704" s="38"/>
      <c r="G704" s="21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>
        <f t="shared" ref="S704:S750" si="52">SUM(E704:R704)</f>
        <v>0</v>
      </c>
      <c r="T704" s="34"/>
      <c r="U704" s="34"/>
      <c r="V704" s="35"/>
      <c r="W704" s="34"/>
      <c r="X704" s="34"/>
      <c r="Y704" s="34"/>
      <c r="Z704" s="34"/>
      <c r="AA704" s="34"/>
      <c r="AB704" s="34"/>
      <c r="AC704" s="34"/>
      <c r="AD704" s="34"/>
      <c r="AE704" s="34"/>
      <c r="AF704" s="34"/>
      <c r="AG704" s="34"/>
      <c r="AH704" s="34"/>
      <c r="AI704" s="34"/>
      <c r="AJ704" s="34"/>
      <c r="AK704" s="34">
        <f t="shared" si="51"/>
        <v>0</v>
      </c>
      <c r="AL704" s="141">
        <f t="shared" si="50"/>
        <v>0</v>
      </c>
      <c r="AM704" s="159" t="s">
        <v>1877</v>
      </c>
    </row>
    <row r="705" spans="1:39" x14ac:dyDescent="0.25">
      <c r="A705" s="284" t="s">
        <v>1687</v>
      </c>
      <c r="B705" s="36" t="s">
        <v>1688</v>
      </c>
      <c r="C705" s="21"/>
      <c r="D705" s="37"/>
      <c r="E705" s="32">
        <v>3</v>
      </c>
      <c r="F705" s="38"/>
      <c r="G705" s="21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>
        <f t="shared" si="52"/>
        <v>3</v>
      </c>
      <c r="T705" s="34"/>
      <c r="U705" s="34"/>
      <c r="V705" s="35"/>
      <c r="W705" s="34"/>
      <c r="X705" s="34"/>
      <c r="Y705" s="34"/>
      <c r="Z705" s="34"/>
      <c r="AA705" s="34"/>
      <c r="AB705" s="34"/>
      <c r="AC705" s="34"/>
      <c r="AD705" s="34"/>
      <c r="AE705" s="34"/>
      <c r="AF705" s="34"/>
      <c r="AG705" s="34"/>
      <c r="AH705" s="34"/>
      <c r="AI705" s="34"/>
      <c r="AJ705" s="34"/>
      <c r="AK705" s="34">
        <f t="shared" si="51"/>
        <v>0</v>
      </c>
      <c r="AL705" s="139">
        <f t="shared" si="50"/>
        <v>3</v>
      </c>
      <c r="AM705" s="159"/>
    </row>
    <row r="706" spans="1:39" x14ac:dyDescent="0.25">
      <c r="A706" s="284" t="s">
        <v>1689</v>
      </c>
      <c r="B706" s="36" t="s">
        <v>1690</v>
      </c>
      <c r="C706" s="21"/>
      <c r="D706" s="37"/>
      <c r="E706" s="32">
        <v>0</v>
      </c>
      <c r="F706" s="38"/>
      <c r="G706" s="21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>
        <f t="shared" si="52"/>
        <v>0</v>
      </c>
      <c r="T706" s="34"/>
      <c r="U706" s="34"/>
      <c r="V706" s="35"/>
      <c r="W706" s="34"/>
      <c r="X706" s="34"/>
      <c r="Y706" s="34"/>
      <c r="Z706" s="34"/>
      <c r="AA706" s="34"/>
      <c r="AB706" s="34"/>
      <c r="AC706" s="34"/>
      <c r="AD706" s="34"/>
      <c r="AE706" s="34"/>
      <c r="AF706" s="34"/>
      <c r="AG706" s="34"/>
      <c r="AH706" s="34"/>
      <c r="AI706" s="34"/>
      <c r="AJ706" s="34"/>
      <c r="AK706" s="34">
        <f t="shared" si="51"/>
        <v>0</v>
      </c>
      <c r="AL706" s="141">
        <f t="shared" si="50"/>
        <v>0</v>
      </c>
      <c r="AM706" s="159"/>
    </row>
    <row r="707" spans="1:39" x14ac:dyDescent="0.25">
      <c r="A707" s="284" t="s">
        <v>1691</v>
      </c>
      <c r="B707" s="36" t="s">
        <v>1692</v>
      </c>
      <c r="C707" s="21"/>
      <c r="D707" s="37"/>
      <c r="E707" s="32">
        <v>0.5</v>
      </c>
      <c r="F707" s="38"/>
      <c r="G707" s="21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>
        <f t="shared" si="52"/>
        <v>0.5</v>
      </c>
      <c r="T707" s="34"/>
      <c r="U707" s="34"/>
      <c r="V707" s="35"/>
      <c r="W707" s="34"/>
      <c r="X707" s="34"/>
      <c r="Y707" s="34"/>
      <c r="Z707" s="34"/>
      <c r="AA707" s="34"/>
      <c r="AB707" s="34"/>
      <c r="AC707" s="34"/>
      <c r="AD707" s="34"/>
      <c r="AE707" s="34"/>
      <c r="AF707" s="34"/>
      <c r="AG707" s="34"/>
      <c r="AH707" s="34"/>
      <c r="AI707" s="34"/>
      <c r="AJ707" s="34"/>
      <c r="AK707" s="34">
        <f t="shared" si="51"/>
        <v>0</v>
      </c>
      <c r="AL707" s="139">
        <f t="shared" si="50"/>
        <v>0.5</v>
      </c>
      <c r="AM707" s="159"/>
    </row>
    <row r="708" spans="1:39" x14ac:dyDescent="0.25">
      <c r="A708" s="284" t="s">
        <v>1693</v>
      </c>
      <c r="B708" s="36" t="s">
        <v>1694</v>
      </c>
      <c r="C708" s="21"/>
      <c r="D708" s="37"/>
      <c r="E708" s="32">
        <v>0</v>
      </c>
      <c r="F708" s="38"/>
      <c r="G708" s="21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>
        <f t="shared" si="52"/>
        <v>0</v>
      </c>
      <c r="T708" s="34"/>
      <c r="U708" s="34"/>
      <c r="V708" s="35"/>
      <c r="W708" s="34"/>
      <c r="X708" s="34"/>
      <c r="Y708" s="34"/>
      <c r="Z708" s="34"/>
      <c r="AA708" s="34"/>
      <c r="AB708" s="34"/>
      <c r="AC708" s="34"/>
      <c r="AD708" s="34"/>
      <c r="AE708" s="34"/>
      <c r="AF708" s="34"/>
      <c r="AG708" s="34"/>
      <c r="AH708" s="34"/>
      <c r="AI708" s="34"/>
      <c r="AJ708" s="34"/>
      <c r="AK708" s="34">
        <f t="shared" si="51"/>
        <v>0</v>
      </c>
      <c r="AL708" s="141">
        <f t="shared" si="50"/>
        <v>0</v>
      </c>
      <c r="AM708" s="159" t="s">
        <v>1803</v>
      </c>
    </row>
    <row r="709" spans="1:39" x14ac:dyDescent="0.25">
      <c r="A709" s="284" t="s">
        <v>1695</v>
      </c>
      <c r="B709" s="93" t="s">
        <v>1696</v>
      </c>
      <c r="C709" s="28"/>
      <c r="D709" s="94"/>
      <c r="E709" s="32">
        <v>5.03</v>
      </c>
      <c r="F709" s="38"/>
      <c r="G709" s="21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>
        <f t="shared" si="52"/>
        <v>5.03</v>
      </c>
      <c r="T709" s="34"/>
      <c r="U709" s="34"/>
      <c r="V709" s="35"/>
      <c r="W709" s="34"/>
      <c r="X709" s="34"/>
      <c r="Y709" s="34"/>
      <c r="Z709" s="34"/>
      <c r="AA709" s="34"/>
      <c r="AB709" s="34"/>
      <c r="AC709" s="34"/>
      <c r="AD709" s="34"/>
      <c r="AE709" s="34"/>
      <c r="AF709" s="34"/>
      <c r="AG709" s="34"/>
      <c r="AH709" s="34"/>
      <c r="AI709" s="34"/>
      <c r="AJ709" s="34"/>
      <c r="AK709" s="34">
        <f t="shared" si="51"/>
        <v>0</v>
      </c>
      <c r="AL709" s="34">
        <f t="shared" si="50"/>
        <v>5.03</v>
      </c>
      <c r="AM709" s="159" t="s">
        <v>1787</v>
      </c>
    </row>
    <row r="710" spans="1:39" x14ac:dyDescent="0.25">
      <c r="A710" s="284" t="s">
        <v>1697</v>
      </c>
      <c r="B710" s="93" t="s">
        <v>1698</v>
      </c>
      <c r="C710" s="28"/>
      <c r="D710" s="94"/>
      <c r="E710" s="32">
        <v>3</v>
      </c>
      <c r="F710" s="38"/>
      <c r="G710" s="21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>
        <f t="shared" si="52"/>
        <v>3</v>
      </c>
      <c r="T710" s="34"/>
      <c r="U710" s="34"/>
      <c r="V710" s="35"/>
      <c r="W710" s="34"/>
      <c r="X710" s="34"/>
      <c r="Y710" s="34"/>
      <c r="Z710" s="34"/>
      <c r="AA710" s="34"/>
      <c r="AB710" s="34"/>
      <c r="AC710" s="34"/>
      <c r="AD710" s="34"/>
      <c r="AE710" s="34"/>
      <c r="AF710" s="34"/>
      <c r="AG710" s="34"/>
      <c r="AH710" s="34"/>
      <c r="AI710" s="34"/>
      <c r="AJ710" s="34"/>
      <c r="AK710" s="34">
        <f t="shared" si="51"/>
        <v>0</v>
      </c>
      <c r="AL710" s="139">
        <f t="shared" si="50"/>
        <v>3</v>
      </c>
      <c r="AM710" s="159"/>
    </row>
    <row r="711" spans="1:39" x14ac:dyDescent="0.25">
      <c r="A711" s="292" t="s">
        <v>1699</v>
      </c>
      <c r="B711" s="36" t="s">
        <v>1700</v>
      </c>
      <c r="C711" s="91" t="s">
        <v>2414</v>
      </c>
      <c r="D711" s="94"/>
      <c r="E711" s="32">
        <v>0</v>
      </c>
      <c r="F711" s="38"/>
      <c r="G711" s="21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>
        <f t="shared" si="52"/>
        <v>0</v>
      </c>
      <c r="T711" s="34"/>
      <c r="U711" s="34"/>
      <c r="V711" s="35"/>
      <c r="W711" s="34"/>
      <c r="X711" s="34"/>
      <c r="Y711" s="34"/>
      <c r="Z711" s="34"/>
      <c r="AA711" s="34"/>
      <c r="AB711" s="34"/>
      <c r="AC711" s="34"/>
      <c r="AD711" s="34"/>
      <c r="AE711" s="34"/>
      <c r="AF711" s="34"/>
      <c r="AG711" s="34"/>
      <c r="AH711" s="34"/>
      <c r="AI711" s="34"/>
      <c r="AJ711" s="34"/>
      <c r="AK711" s="34">
        <f t="shared" si="51"/>
        <v>0</v>
      </c>
      <c r="AL711" s="141">
        <f t="shared" si="50"/>
        <v>0</v>
      </c>
      <c r="AM711" s="159"/>
    </row>
    <row r="712" spans="1:39" x14ac:dyDescent="0.25">
      <c r="A712" s="292" t="s">
        <v>1701</v>
      </c>
      <c r="B712" s="36" t="s">
        <v>1702</v>
      </c>
      <c r="C712" s="91"/>
      <c r="D712" s="94"/>
      <c r="E712" s="32">
        <v>2</v>
      </c>
      <c r="F712" s="38"/>
      <c r="G712" s="21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>
        <f t="shared" si="52"/>
        <v>2</v>
      </c>
      <c r="T712" s="34"/>
      <c r="U712" s="34"/>
      <c r="V712" s="35"/>
      <c r="W712" s="34"/>
      <c r="X712" s="34"/>
      <c r="Y712" s="34"/>
      <c r="Z712" s="34"/>
      <c r="AA712" s="34"/>
      <c r="AB712" s="34"/>
      <c r="AC712" s="34"/>
      <c r="AD712" s="34"/>
      <c r="AE712" s="34"/>
      <c r="AF712" s="34"/>
      <c r="AG712" s="34"/>
      <c r="AH712" s="34"/>
      <c r="AI712" s="34"/>
      <c r="AJ712" s="34"/>
      <c r="AK712" s="34">
        <f t="shared" si="51"/>
        <v>0</v>
      </c>
      <c r="AL712" s="139">
        <f t="shared" si="50"/>
        <v>2</v>
      </c>
      <c r="AM712" s="159"/>
    </row>
    <row r="713" spans="1:39" x14ac:dyDescent="0.25">
      <c r="A713" s="292" t="s">
        <v>1703</v>
      </c>
      <c r="B713" s="36" t="s">
        <v>1679</v>
      </c>
      <c r="C713" s="91"/>
      <c r="D713" s="94"/>
      <c r="E713" s="32">
        <v>3</v>
      </c>
      <c r="F713" s="38"/>
      <c r="G713" s="21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>
        <f t="shared" si="52"/>
        <v>3</v>
      </c>
      <c r="T713" s="34"/>
      <c r="U713" s="34"/>
      <c r="V713" s="35"/>
      <c r="W713" s="34"/>
      <c r="X713" s="34"/>
      <c r="Y713" s="34"/>
      <c r="Z713" s="34"/>
      <c r="AA713" s="34"/>
      <c r="AB713" s="34"/>
      <c r="AC713" s="34"/>
      <c r="AD713" s="34"/>
      <c r="AE713" s="34"/>
      <c r="AF713" s="34"/>
      <c r="AG713" s="34"/>
      <c r="AH713" s="34"/>
      <c r="AI713" s="34"/>
      <c r="AJ713" s="34"/>
      <c r="AK713" s="34">
        <f t="shared" si="51"/>
        <v>0</v>
      </c>
      <c r="AL713" s="139">
        <f t="shared" si="50"/>
        <v>3</v>
      </c>
      <c r="AM713" s="159"/>
    </row>
    <row r="714" spans="1:39" x14ac:dyDescent="0.25">
      <c r="A714" s="292" t="s">
        <v>1704</v>
      </c>
      <c r="B714" s="36" t="s">
        <v>1705</v>
      </c>
      <c r="C714" s="91"/>
      <c r="D714" s="94"/>
      <c r="E714" s="32">
        <v>0</v>
      </c>
      <c r="F714" s="38"/>
      <c r="G714" s="21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>
        <f t="shared" si="52"/>
        <v>0</v>
      </c>
      <c r="T714" s="34"/>
      <c r="U714" s="34"/>
      <c r="V714" s="35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  <c r="AH714" s="34"/>
      <c r="AI714" s="34"/>
      <c r="AJ714" s="34"/>
      <c r="AK714" s="34">
        <f t="shared" si="51"/>
        <v>0</v>
      </c>
      <c r="AL714" s="141">
        <f t="shared" si="50"/>
        <v>0</v>
      </c>
      <c r="AM714" s="159"/>
    </row>
    <row r="715" spans="1:39" x14ac:dyDescent="0.25">
      <c r="A715" s="292" t="s">
        <v>1706</v>
      </c>
      <c r="B715" s="36" t="s">
        <v>1707</v>
      </c>
      <c r="C715" s="21"/>
      <c r="D715" s="94"/>
      <c r="E715" s="32">
        <v>1</v>
      </c>
      <c r="F715" s="38"/>
      <c r="G715" s="21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>
        <f t="shared" si="52"/>
        <v>1</v>
      </c>
      <c r="T715" s="34"/>
      <c r="U715" s="34"/>
      <c r="V715" s="35"/>
      <c r="W715" s="34"/>
      <c r="X715" s="34"/>
      <c r="Y715" s="34"/>
      <c r="Z715" s="34"/>
      <c r="AA715" s="34"/>
      <c r="AB715" s="34"/>
      <c r="AC715" s="34"/>
      <c r="AD715" s="34"/>
      <c r="AE715" s="34"/>
      <c r="AF715" s="34"/>
      <c r="AG715" s="34"/>
      <c r="AH715" s="34"/>
      <c r="AI715" s="34"/>
      <c r="AJ715" s="34"/>
      <c r="AK715" s="34">
        <f t="shared" si="51"/>
        <v>0</v>
      </c>
      <c r="AL715" s="139">
        <f t="shared" si="50"/>
        <v>1</v>
      </c>
      <c r="AM715" s="159" t="s">
        <v>1804</v>
      </c>
    </row>
    <row r="716" spans="1:39" x14ac:dyDescent="0.25">
      <c r="A716" s="292" t="s">
        <v>1708</v>
      </c>
      <c r="B716" s="36" t="s">
        <v>1709</v>
      </c>
      <c r="C716" s="21"/>
      <c r="D716" s="94"/>
      <c r="E716" s="32">
        <v>0</v>
      </c>
      <c r="F716" s="38"/>
      <c r="G716" s="21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>
        <f t="shared" si="52"/>
        <v>0</v>
      </c>
      <c r="T716" s="34"/>
      <c r="U716" s="34"/>
      <c r="V716" s="35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  <c r="AH716" s="34"/>
      <c r="AI716" s="34"/>
      <c r="AJ716" s="34"/>
      <c r="AK716" s="34">
        <f t="shared" si="51"/>
        <v>0</v>
      </c>
      <c r="AL716" s="141">
        <f t="shared" si="50"/>
        <v>0</v>
      </c>
      <c r="AM716" s="159"/>
    </row>
    <row r="717" spans="1:39" x14ac:dyDescent="0.25">
      <c r="A717" s="292" t="s">
        <v>1710</v>
      </c>
      <c r="B717" s="36" t="s">
        <v>1711</v>
      </c>
      <c r="C717" s="21"/>
      <c r="D717" s="94"/>
      <c r="E717" s="32">
        <v>0</v>
      </c>
      <c r="F717" s="38"/>
      <c r="G717" s="21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>
        <f t="shared" si="52"/>
        <v>0</v>
      </c>
      <c r="T717" s="34"/>
      <c r="U717" s="34"/>
      <c r="V717" s="35"/>
      <c r="W717" s="34"/>
      <c r="X717" s="34"/>
      <c r="Y717" s="34"/>
      <c r="Z717" s="34"/>
      <c r="AA717" s="34"/>
      <c r="AB717" s="34"/>
      <c r="AC717" s="34"/>
      <c r="AD717" s="34"/>
      <c r="AE717" s="34"/>
      <c r="AF717" s="34"/>
      <c r="AG717" s="34"/>
      <c r="AH717" s="34"/>
      <c r="AI717" s="34"/>
      <c r="AJ717" s="34"/>
      <c r="AK717" s="34">
        <f t="shared" si="51"/>
        <v>0</v>
      </c>
      <c r="AL717" s="141">
        <f t="shared" si="50"/>
        <v>0</v>
      </c>
      <c r="AM717" s="159" t="s">
        <v>1805</v>
      </c>
    </row>
    <row r="718" spans="1:39" x14ac:dyDescent="0.25">
      <c r="A718" s="292" t="s">
        <v>1712</v>
      </c>
      <c r="B718" s="36" t="s">
        <v>1713</v>
      </c>
      <c r="C718" s="21"/>
      <c r="D718" s="94"/>
      <c r="E718" s="32">
        <v>2</v>
      </c>
      <c r="F718" s="38"/>
      <c r="G718" s="21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>
        <f t="shared" si="52"/>
        <v>2</v>
      </c>
      <c r="T718" s="34"/>
      <c r="U718" s="34"/>
      <c r="V718" s="35"/>
      <c r="W718" s="34"/>
      <c r="X718" s="34"/>
      <c r="Y718" s="34"/>
      <c r="Z718" s="34"/>
      <c r="AA718" s="34"/>
      <c r="AB718" s="34"/>
      <c r="AC718" s="34"/>
      <c r="AD718" s="34"/>
      <c r="AE718" s="34"/>
      <c r="AF718" s="34"/>
      <c r="AG718" s="34"/>
      <c r="AH718" s="34"/>
      <c r="AI718" s="34"/>
      <c r="AJ718" s="34"/>
      <c r="AK718" s="34">
        <f t="shared" si="51"/>
        <v>0</v>
      </c>
      <c r="AL718" s="139">
        <f t="shared" si="50"/>
        <v>2</v>
      </c>
      <c r="AM718" s="159" t="s">
        <v>1805</v>
      </c>
    </row>
    <row r="719" spans="1:39" x14ac:dyDescent="0.25">
      <c r="A719" s="284" t="s">
        <v>1714</v>
      </c>
      <c r="B719" s="36" t="s">
        <v>1715</v>
      </c>
      <c r="C719" s="21"/>
      <c r="D719" s="94"/>
      <c r="E719" s="32">
        <v>30</v>
      </c>
      <c r="F719" s="38"/>
      <c r="G719" s="21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>
        <f t="shared" si="52"/>
        <v>30</v>
      </c>
      <c r="T719" s="34"/>
      <c r="U719" s="34"/>
      <c r="V719" s="35"/>
      <c r="W719" s="34"/>
      <c r="X719" s="34"/>
      <c r="Y719" s="34"/>
      <c r="Z719" s="34"/>
      <c r="AA719" s="34"/>
      <c r="AB719" s="34"/>
      <c r="AC719" s="34"/>
      <c r="AD719" s="34"/>
      <c r="AE719" s="34"/>
      <c r="AF719" s="34"/>
      <c r="AG719" s="34"/>
      <c r="AH719" s="34"/>
      <c r="AI719" s="34"/>
      <c r="AJ719" s="34"/>
      <c r="AK719" s="34">
        <f t="shared" si="51"/>
        <v>0</v>
      </c>
      <c r="AL719" s="139">
        <f t="shared" si="50"/>
        <v>30</v>
      </c>
      <c r="AM719" s="159" t="s">
        <v>1793</v>
      </c>
    </row>
    <row r="720" spans="1:39" ht="15.75" thickBot="1" x14ac:dyDescent="0.3">
      <c r="A720" s="285" t="s">
        <v>1716</v>
      </c>
      <c r="B720" s="170" t="s">
        <v>1717</v>
      </c>
      <c r="C720" s="166"/>
      <c r="D720" s="228"/>
      <c r="E720" s="164">
        <v>1</v>
      </c>
      <c r="F720" s="165"/>
      <c r="G720" s="166"/>
      <c r="H720" s="167"/>
      <c r="I720" s="167"/>
      <c r="J720" s="167"/>
      <c r="K720" s="167"/>
      <c r="L720" s="167"/>
      <c r="M720" s="167"/>
      <c r="N720" s="167"/>
      <c r="O720" s="167"/>
      <c r="P720" s="167"/>
      <c r="Q720" s="167"/>
      <c r="R720" s="167"/>
      <c r="S720" s="167">
        <f t="shared" si="52"/>
        <v>1</v>
      </c>
      <c r="T720" s="167"/>
      <c r="U720" s="167"/>
      <c r="V720" s="168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7"/>
      <c r="AK720" s="167">
        <v>0</v>
      </c>
      <c r="AL720" s="172">
        <f t="shared" si="50"/>
        <v>1</v>
      </c>
      <c r="AM720" s="169"/>
    </row>
    <row r="721" spans="1:39" ht="15.75" thickBot="1" x14ac:dyDescent="0.3">
      <c r="A721" s="378" t="s">
        <v>1718</v>
      </c>
      <c r="B721" s="379"/>
      <c r="C721" s="379"/>
      <c r="D721" s="379"/>
      <c r="E721" s="379"/>
      <c r="F721" s="379"/>
      <c r="G721" s="379"/>
      <c r="H721" s="379"/>
      <c r="I721" s="379"/>
      <c r="J721" s="379"/>
      <c r="K721" s="379"/>
      <c r="L721" s="379"/>
      <c r="M721" s="379"/>
      <c r="N721" s="379"/>
      <c r="O721" s="379"/>
      <c r="P721" s="379"/>
      <c r="Q721" s="379"/>
      <c r="R721" s="379"/>
      <c r="S721" s="379"/>
      <c r="T721" s="379"/>
      <c r="U721" s="379"/>
      <c r="V721" s="379"/>
      <c r="W721" s="379"/>
      <c r="X721" s="379"/>
      <c r="Y721" s="379"/>
      <c r="Z721" s="379"/>
      <c r="AA721" s="379"/>
      <c r="AB721" s="379"/>
      <c r="AC721" s="379"/>
      <c r="AD721" s="379"/>
      <c r="AE721" s="379"/>
      <c r="AF721" s="379"/>
      <c r="AG721" s="379"/>
      <c r="AH721" s="379"/>
      <c r="AI721" s="379"/>
      <c r="AJ721" s="379"/>
      <c r="AK721" s="379"/>
      <c r="AL721" s="379"/>
      <c r="AM721" s="380"/>
    </row>
    <row r="722" spans="1:39" x14ac:dyDescent="0.25">
      <c r="A722" s="301" t="s">
        <v>1719</v>
      </c>
      <c r="B722" s="150" t="s">
        <v>1720</v>
      </c>
      <c r="C722" s="151"/>
      <c r="D722" s="152" t="s">
        <v>433</v>
      </c>
      <c r="E722" s="153">
        <v>7.5</v>
      </c>
      <c r="F722" s="229"/>
      <c r="G722" s="230"/>
      <c r="H722" s="156"/>
      <c r="I722" s="156"/>
      <c r="J722" s="156"/>
      <c r="K722" s="156"/>
      <c r="L722" s="156"/>
      <c r="M722" s="156"/>
      <c r="N722" s="156"/>
      <c r="O722" s="156"/>
      <c r="P722" s="156"/>
      <c r="Q722" s="156"/>
      <c r="R722" s="156">
        <f>30</f>
        <v>30</v>
      </c>
      <c r="S722" s="156">
        <f t="shared" si="52"/>
        <v>37.5</v>
      </c>
      <c r="T722" s="156"/>
      <c r="U722" s="156">
        <f>5</f>
        <v>5</v>
      </c>
      <c r="V722" s="157">
        <f>5</f>
        <v>5</v>
      </c>
      <c r="W722" s="156">
        <f>5</f>
        <v>5</v>
      </c>
      <c r="X722" s="156"/>
      <c r="Y722" s="156">
        <f>5</f>
        <v>5</v>
      </c>
      <c r="Z722" s="156"/>
      <c r="AA722" s="156"/>
      <c r="AB722" s="156"/>
      <c r="AC722" s="156"/>
      <c r="AD722" s="156"/>
      <c r="AE722" s="156"/>
      <c r="AF722" s="156"/>
      <c r="AG722" s="156"/>
      <c r="AH722" s="156"/>
      <c r="AI722" s="156"/>
      <c r="AJ722" s="156"/>
      <c r="AK722" s="156">
        <v>25</v>
      </c>
      <c r="AL722" s="156">
        <f t="shared" si="50"/>
        <v>12.5</v>
      </c>
      <c r="AM722" s="158" t="s">
        <v>1787</v>
      </c>
    </row>
    <row r="723" spans="1:39" x14ac:dyDescent="0.25">
      <c r="A723" s="292" t="s">
        <v>1721</v>
      </c>
      <c r="B723" s="36" t="s">
        <v>1722</v>
      </c>
      <c r="C723" s="21" t="s">
        <v>2381</v>
      </c>
      <c r="D723" s="37" t="s">
        <v>445</v>
      </c>
      <c r="E723" s="32">
        <v>8.3000000000000007</v>
      </c>
      <c r="F723" s="38"/>
      <c r="G723" s="21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>
        <f t="shared" si="52"/>
        <v>8.3000000000000007</v>
      </c>
      <c r="T723" s="34"/>
      <c r="U723" s="95"/>
      <c r="V723" s="35"/>
      <c r="W723" s="34"/>
      <c r="X723" s="34"/>
      <c r="Y723" s="34"/>
      <c r="Z723" s="34"/>
      <c r="AA723" s="34"/>
      <c r="AB723" s="34"/>
      <c r="AC723" s="34"/>
      <c r="AD723" s="34"/>
      <c r="AE723" s="34"/>
      <c r="AF723" s="34"/>
      <c r="AG723" s="34"/>
      <c r="AH723" s="34"/>
      <c r="AI723" s="34"/>
      <c r="AJ723" s="34"/>
      <c r="AK723" s="34">
        <f t="shared" ref="AK723:AK744" si="53">SUM(T723:AJ723)</f>
        <v>0</v>
      </c>
      <c r="AL723" s="34">
        <f t="shared" si="50"/>
        <v>8.3000000000000007</v>
      </c>
      <c r="AM723" s="159" t="s">
        <v>1787</v>
      </c>
    </row>
    <row r="724" spans="1:39" x14ac:dyDescent="0.25">
      <c r="A724" s="292" t="s">
        <v>1723</v>
      </c>
      <c r="B724" s="49" t="s">
        <v>1724</v>
      </c>
      <c r="C724" s="39"/>
      <c r="D724" s="37" t="s">
        <v>466</v>
      </c>
      <c r="E724" s="32">
        <v>0</v>
      </c>
      <c r="F724" s="38"/>
      <c r="G724" s="21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>
        <f t="shared" si="52"/>
        <v>0</v>
      </c>
      <c r="T724" s="34"/>
      <c r="U724" s="34"/>
      <c r="V724" s="35"/>
      <c r="W724" s="34"/>
      <c r="X724" s="34"/>
      <c r="Y724" s="34"/>
      <c r="Z724" s="34"/>
      <c r="AA724" s="34"/>
      <c r="AB724" s="34"/>
      <c r="AC724" s="34"/>
      <c r="AD724" s="34"/>
      <c r="AE724" s="34"/>
      <c r="AF724" s="34"/>
      <c r="AG724" s="34"/>
      <c r="AH724" s="34"/>
      <c r="AI724" s="34"/>
      <c r="AJ724" s="34"/>
      <c r="AK724" s="34">
        <f t="shared" si="53"/>
        <v>0</v>
      </c>
      <c r="AL724" s="141">
        <f t="shared" si="50"/>
        <v>0</v>
      </c>
      <c r="AM724" s="159"/>
    </row>
    <row r="725" spans="1:39" x14ac:dyDescent="0.25">
      <c r="A725" s="292" t="s">
        <v>1725</v>
      </c>
      <c r="B725" s="36" t="s">
        <v>1726</v>
      </c>
      <c r="C725" s="21"/>
      <c r="D725" s="37" t="s">
        <v>579</v>
      </c>
      <c r="E725" s="32">
        <v>2</v>
      </c>
      <c r="F725" s="38"/>
      <c r="G725" s="21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>
        <f t="shared" si="52"/>
        <v>2</v>
      </c>
      <c r="T725" s="34"/>
      <c r="U725" s="34"/>
      <c r="V725" s="35"/>
      <c r="W725" s="34"/>
      <c r="X725" s="34"/>
      <c r="Y725" s="34"/>
      <c r="Z725" s="34"/>
      <c r="AA725" s="34"/>
      <c r="AB725" s="34"/>
      <c r="AC725" s="34"/>
      <c r="AD725" s="34"/>
      <c r="AE725" s="34"/>
      <c r="AF725" s="34"/>
      <c r="AG725" s="34"/>
      <c r="AH725" s="34"/>
      <c r="AI725" s="34"/>
      <c r="AJ725" s="34"/>
      <c r="AK725" s="34">
        <f t="shared" si="53"/>
        <v>0</v>
      </c>
      <c r="AL725" s="34">
        <f t="shared" si="50"/>
        <v>2</v>
      </c>
      <c r="AM725" s="159" t="s">
        <v>1787</v>
      </c>
    </row>
    <row r="726" spans="1:39" x14ac:dyDescent="0.25">
      <c r="A726" s="284" t="s">
        <v>1727</v>
      </c>
      <c r="B726" s="36" t="s">
        <v>1728</v>
      </c>
      <c r="C726" s="21"/>
      <c r="D726" s="21"/>
      <c r="E726" s="32">
        <v>0</v>
      </c>
      <c r="F726" s="38"/>
      <c r="G726" s="21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>
        <f t="shared" si="52"/>
        <v>0</v>
      </c>
      <c r="T726" s="34"/>
      <c r="U726" s="34"/>
      <c r="V726" s="35"/>
      <c r="W726" s="34"/>
      <c r="X726" s="34"/>
      <c r="Y726" s="34"/>
      <c r="Z726" s="34"/>
      <c r="AA726" s="34"/>
      <c r="AB726" s="34"/>
      <c r="AC726" s="34"/>
      <c r="AD726" s="34"/>
      <c r="AE726" s="34"/>
      <c r="AF726" s="34"/>
      <c r="AG726" s="34"/>
      <c r="AH726" s="34"/>
      <c r="AI726" s="34"/>
      <c r="AJ726" s="34"/>
      <c r="AK726" s="34">
        <f t="shared" si="53"/>
        <v>0</v>
      </c>
      <c r="AL726" s="141">
        <f t="shared" si="50"/>
        <v>0</v>
      </c>
      <c r="AM726" s="159" t="s">
        <v>1787</v>
      </c>
    </row>
    <row r="727" spans="1:39" x14ac:dyDescent="0.25">
      <c r="A727" s="284" t="s">
        <v>1729</v>
      </c>
      <c r="B727" s="36" t="s">
        <v>1730</v>
      </c>
      <c r="C727" s="21"/>
      <c r="D727" s="37"/>
      <c r="E727" s="32">
        <v>39</v>
      </c>
      <c r="F727" s="38"/>
      <c r="G727" s="21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>
        <f t="shared" si="52"/>
        <v>39</v>
      </c>
      <c r="T727" s="34"/>
      <c r="U727" s="34"/>
      <c r="V727" s="35"/>
      <c r="W727" s="34"/>
      <c r="X727" s="34"/>
      <c r="Y727" s="34">
        <f>2</f>
        <v>2</v>
      </c>
      <c r="Z727" s="34"/>
      <c r="AA727" s="34"/>
      <c r="AB727" s="34"/>
      <c r="AC727" s="34"/>
      <c r="AD727" s="34"/>
      <c r="AE727" s="34"/>
      <c r="AF727" s="34"/>
      <c r="AG727" s="34"/>
      <c r="AH727" s="34"/>
      <c r="AI727" s="34"/>
      <c r="AJ727" s="34"/>
      <c r="AK727" s="34">
        <f t="shared" si="53"/>
        <v>2</v>
      </c>
      <c r="AL727" s="139">
        <f t="shared" si="50"/>
        <v>37</v>
      </c>
      <c r="AM727" s="159" t="s">
        <v>1806</v>
      </c>
    </row>
    <row r="728" spans="1:39" x14ac:dyDescent="0.25">
      <c r="A728" s="293" t="s">
        <v>2493</v>
      </c>
      <c r="B728" s="36" t="s">
        <v>2466</v>
      </c>
      <c r="C728" s="38"/>
      <c r="D728" s="37"/>
      <c r="E728" s="32"/>
      <c r="F728" s="38"/>
      <c r="G728" s="21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5"/>
      <c r="W728" s="34"/>
      <c r="X728" s="34"/>
      <c r="Y728" s="34"/>
      <c r="Z728" s="34"/>
      <c r="AA728" s="34"/>
      <c r="AB728" s="34"/>
      <c r="AC728" s="34"/>
      <c r="AD728" s="34"/>
      <c r="AE728" s="34"/>
      <c r="AF728" s="34"/>
      <c r="AG728" s="34"/>
      <c r="AH728" s="34"/>
      <c r="AI728" s="34"/>
      <c r="AJ728" s="34"/>
      <c r="AK728" s="34">
        <v>0</v>
      </c>
      <c r="AL728" s="34">
        <v>15</v>
      </c>
      <c r="AM728" s="159" t="s">
        <v>1787</v>
      </c>
    </row>
    <row r="729" spans="1:39" ht="15.75" thickBot="1" x14ac:dyDescent="0.3">
      <c r="A729" s="293" t="s">
        <v>2494</v>
      </c>
      <c r="B729" s="36" t="s">
        <v>2467</v>
      </c>
      <c r="C729" s="165"/>
      <c r="D729" s="163"/>
      <c r="E729" s="164"/>
      <c r="F729" s="165"/>
      <c r="G729" s="166"/>
      <c r="H729" s="167"/>
      <c r="I729" s="167"/>
      <c r="J729" s="167"/>
      <c r="K729" s="167"/>
      <c r="L729" s="167"/>
      <c r="M729" s="167"/>
      <c r="N729" s="167"/>
      <c r="O729" s="167"/>
      <c r="P729" s="167"/>
      <c r="Q729" s="167"/>
      <c r="R729" s="167"/>
      <c r="S729" s="167"/>
      <c r="T729" s="167"/>
      <c r="U729" s="167"/>
      <c r="V729" s="168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7"/>
      <c r="AK729" s="167">
        <v>8</v>
      </c>
      <c r="AL729" s="167">
        <v>6</v>
      </c>
      <c r="AM729" s="169" t="s">
        <v>1787</v>
      </c>
    </row>
    <row r="730" spans="1:39" ht="15.75" thickBot="1" x14ac:dyDescent="0.3">
      <c r="A730" s="385" t="s">
        <v>1731</v>
      </c>
      <c r="B730" s="386"/>
      <c r="C730" s="387"/>
      <c r="D730" s="387"/>
      <c r="E730" s="387"/>
      <c r="F730" s="387"/>
      <c r="G730" s="387"/>
      <c r="H730" s="387"/>
      <c r="I730" s="387"/>
      <c r="J730" s="387"/>
      <c r="K730" s="387"/>
      <c r="L730" s="387"/>
      <c r="M730" s="387"/>
      <c r="N730" s="387"/>
      <c r="O730" s="387"/>
      <c r="P730" s="387"/>
      <c r="Q730" s="387"/>
      <c r="R730" s="387"/>
      <c r="S730" s="387"/>
      <c r="T730" s="387"/>
      <c r="U730" s="387"/>
      <c r="V730" s="387"/>
      <c r="W730" s="387"/>
      <c r="X730" s="387"/>
      <c r="Y730" s="387"/>
      <c r="Z730" s="387"/>
      <c r="AA730" s="387"/>
      <c r="AB730" s="387"/>
      <c r="AC730" s="387"/>
      <c r="AD730" s="387"/>
      <c r="AE730" s="387"/>
      <c r="AF730" s="387"/>
      <c r="AG730" s="387"/>
      <c r="AH730" s="387"/>
      <c r="AI730" s="387"/>
      <c r="AJ730" s="387"/>
      <c r="AK730" s="387"/>
      <c r="AL730" s="387"/>
      <c r="AM730" s="388"/>
    </row>
    <row r="731" spans="1:39" ht="15.75" thickBot="1" x14ac:dyDescent="0.3">
      <c r="A731" s="302" t="s">
        <v>1732</v>
      </c>
      <c r="B731" s="175" t="s">
        <v>1733</v>
      </c>
      <c r="C731" s="180" t="s">
        <v>1734</v>
      </c>
      <c r="D731" s="177" t="s">
        <v>445</v>
      </c>
      <c r="E731" s="178">
        <v>1.9</v>
      </c>
      <c r="F731" s="179"/>
      <c r="G731" s="180"/>
      <c r="H731" s="181"/>
      <c r="I731" s="181"/>
      <c r="J731" s="181"/>
      <c r="K731" s="181"/>
      <c r="L731" s="181"/>
      <c r="M731" s="181"/>
      <c r="N731" s="181"/>
      <c r="O731" s="181"/>
      <c r="P731" s="181"/>
      <c r="Q731" s="181"/>
      <c r="R731" s="181"/>
      <c r="S731" s="181">
        <f t="shared" si="52"/>
        <v>1.9</v>
      </c>
      <c r="T731" s="181"/>
      <c r="U731" s="181"/>
      <c r="V731" s="182"/>
      <c r="W731" s="181"/>
      <c r="X731" s="181"/>
      <c r="Y731" s="181"/>
      <c r="Z731" s="181"/>
      <c r="AA731" s="181"/>
      <c r="AB731" s="181"/>
      <c r="AC731" s="181"/>
      <c r="AD731" s="181"/>
      <c r="AE731" s="181"/>
      <c r="AF731" s="181"/>
      <c r="AG731" s="181"/>
      <c r="AH731" s="181"/>
      <c r="AI731" s="181"/>
      <c r="AJ731" s="181"/>
      <c r="AK731" s="181">
        <f t="shared" si="53"/>
        <v>0</v>
      </c>
      <c r="AL731" s="181">
        <f t="shared" si="50"/>
        <v>1.9</v>
      </c>
      <c r="AM731" s="183" t="s">
        <v>1787</v>
      </c>
    </row>
    <row r="732" spans="1:39" ht="15.75" thickBot="1" x14ac:dyDescent="0.3">
      <c r="A732" s="389" t="s">
        <v>1735</v>
      </c>
      <c r="B732" s="387"/>
      <c r="C732" s="387"/>
      <c r="D732" s="387"/>
      <c r="E732" s="387"/>
      <c r="F732" s="387"/>
      <c r="G732" s="387"/>
      <c r="H732" s="387"/>
      <c r="I732" s="387"/>
      <c r="J732" s="387"/>
      <c r="K732" s="387"/>
      <c r="L732" s="387"/>
      <c r="M732" s="387"/>
      <c r="N732" s="387"/>
      <c r="O732" s="387"/>
      <c r="P732" s="387"/>
      <c r="Q732" s="387"/>
      <c r="R732" s="387"/>
      <c r="S732" s="387"/>
      <c r="T732" s="387"/>
      <c r="U732" s="387"/>
      <c r="V732" s="387"/>
      <c r="W732" s="387"/>
      <c r="X732" s="387"/>
      <c r="Y732" s="387"/>
      <c r="Z732" s="387"/>
      <c r="AA732" s="387"/>
      <c r="AB732" s="387"/>
      <c r="AC732" s="387"/>
      <c r="AD732" s="387"/>
      <c r="AE732" s="387"/>
      <c r="AF732" s="387"/>
      <c r="AG732" s="387"/>
      <c r="AH732" s="387"/>
      <c r="AI732" s="387"/>
      <c r="AJ732" s="387"/>
      <c r="AK732" s="387"/>
      <c r="AL732" s="387"/>
      <c r="AM732" s="388"/>
    </row>
    <row r="733" spans="1:39" x14ac:dyDescent="0.25">
      <c r="A733" s="301" t="s">
        <v>1736</v>
      </c>
      <c r="B733" s="150" t="s">
        <v>1737</v>
      </c>
      <c r="C733" s="151" t="s">
        <v>1738</v>
      </c>
      <c r="D733" s="152" t="s">
        <v>433</v>
      </c>
      <c r="E733" s="153">
        <v>250</v>
      </c>
      <c r="F733" s="154"/>
      <c r="G733" s="155"/>
      <c r="H733" s="156"/>
      <c r="I733" s="156"/>
      <c r="J733" s="156"/>
      <c r="K733" s="156"/>
      <c r="L733" s="156"/>
      <c r="M733" s="156"/>
      <c r="N733" s="156"/>
      <c r="O733" s="156"/>
      <c r="P733" s="156"/>
      <c r="Q733" s="156"/>
      <c r="R733" s="156"/>
      <c r="S733" s="156">
        <f t="shared" si="52"/>
        <v>250</v>
      </c>
      <c r="T733" s="156"/>
      <c r="U733" s="156"/>
      <c r="V733" s="157"/>
      <c r="W733" s="156"/>
      <c r="X733" s="156"/>
      <c r="Y733" s="156"/>
      <c r="Z733" s="156"/>
      <c r="AA733" s="156"/>
      <c r="AB733" s="156"/>
      <c r="AC733" s="156"/>
      <c r="AD733" s="156"/>
      <c r="AE733" s="156"/>
      <c r="AF733" s="156"/>
      <c r="AG733" s="156"/>
      <c r="AH733" s="156"/>
      <c r="AI733" s="156"/>
      <c r="AJ733" s="156"/>
      <c r="AK733" s="156">
        <f t="shared" si="53"/>
        <v>0</v>
      </c>
      <c r="AL733" s="156">
        <f t="shared" si="50"/>
        <v>250</v>
      </c>
      <c r="AM733" s="231" t="s">
        <v>1785</v>
      </c>
    </row>
    <row r="734" spans="1:39" x14ac:dyDescent="0.25">
      <c r="A734" s="292" t="s">
        <v>1739</v>
      </c>
      <c r="B734" s="36" t="s">
        <v>1926</v>
      </c>
      <c r="C734" s="39" t="s">
        <v>1740</v>
      </c>
      <c r="D734" s="37" t="s">
        <v>433</v>
      </c>
      <c r="E734" s="32">
        <v>25</v>
      </c>
      <c r="F734" s="38"/>
      <c r="G734" s="21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>
        <f t="shared" si="52"/>
        <v>25</v>
      </c>
      <c r="T734" s="34"/>
      <c r="U734" s="34"/>
      <c r="V734" s="35"/>
      <c r="W734" s="34"/>
      <c r="X734" s="34"/>
      <c r="Y734" s="34"/>
      <c r="Z734" s="34"/>
      <c r="AA734" s="34"/>
      <c r="AB734" s="34"/>
      <c r="AC734" s="34"/>
      <c r="AD734" s="34"/>
      <c r="AE734" s="34"/>
      <c r="AF734" s="34"/>
      <c r="AG734" s="34"/>
      <c r="AH734" s="34"/>
      <c r="AI734" s="34"/>
      <c r="AJ734" s="34"/>
      <c r="AK734" s="34">
        <f t="shared" si="53"/>
        <v>0</v>
      </c>
      <c r="AL734" s="139">
        <f t="shared" si="50"/>
        <v>25</v>
      </c>
      <c r="AM734" s="159" t="s">
        <v>1785</v>
      </c>
    </row>
    <row r="735" spans="1:39" x14ac:dyDescent="0.25">
      <c r="A735" s="284" t="s">
        <v>1741</v>
      </c>
      <c r="B735" s="36" t="s">
        <v>1742</v>
      </c>
      <c r="C735" s="42" t="s">
        <v>2415</v>
      </c>
      <c r="D735" s="91" t="s">
        <v>433</v>
      </c>
      <c r="E735" s="32">
        <v>2</v>
      </c>
      <c r="F735" s="38"/>
      <c r="G735" s="21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>
        <f t="shared" si="52"/>
        <v>2</v>
      </c>
      <c r="T735" s="34"/>
      <c r="U735" s="34"/>
      <c r="V735" s="35"/>
      <c r="W735" s="34"/>
      <c r="X735" s="34"/>
      <c r="Y735" s="34"/>
      <c r="Z735" s="34"/>
      <c r="AA735" s="34"/>
      <c r="AB735" s="34"/>
      <c r="AC735" s="34"/>
      <c r="AD735" s="34"/>
      <c r="AE735" s="34"/>
      <c r="AF735" s="34"/>
      <c r="AG735" s="34"/>
      <c r="AH735" s="34"/>
      <c r="AI735" s="34"/>
      <c r="AJ735" s="34"/>
      <c r="AK735" s="34">
        <f t="shared" si="53"/>
        <v>0</v>
      </c>
      <c r="AL735" s="139">
        <f t="shared" si="50"/>
        <v>2</v>
      </c>
      <c r="AM735" s="159" t="s">
        <v>1785</v>
      </c>
    </row>
    <row r="736" spans="1:39" x14ac:dyDescent="0.25">
      <c r="A736" s="292" t="s">
        <v>1743</v>
      </c>
      <c r="B736" s="36" t="s">
        <v>1744</v>
      </c>
      <c r="C736" s="21"/>
      <c r="D736" s="37" t="s">
        <v>433</v>
      </c>
      <c r="E736" s="32">
        <v>9.9</v>
      </c>
      <c r="F736" s="38"/>
      <c r="G736" s="21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>
        <f t="shared" si="52"/>
        <v>9.9</v>
      </c>
      <c r="T736" s="34"/>
      <c r="U736" s="34"/>
      <c r="V736" s="35"/>
      <c r="W736" s="34"/>
      <c r="X736" s="34"/>
      <c r="Y736" s="34"/>
      <c r="Z736" s="34"/>
      <c r="AA736" s="34"/>
      <c r="AB736" s="34"/>
      <c r="AC736" s="34"/>
      <c r="AD736" s="34"/>
      <c r="AE736" s="34"/>
      <c r="AF736" s="34"/>
      <c r="AG736" s="34"/>
      <c r="AH736" s="34"/>
      <c r="AI736" s="34"/>
      <c r="AJ736" s="34"/>
      <c r="AK736" s="34">
        <f t="shared" si="53"/>
        <v>0</v>
      </c>
      <c r="AL736" s="139">
        <f t="shared" si="50"/>
        <v>9.9</v>
      </c>
      <c r="AM736" s="232" t="s">
        <v>1785</v>
      </c>
    </row>
    <row r="737" spans="1:39" x14ac:dyDescent="0.25">
      <c r="A737" s="284" t="s">
        <v>1745</v>
      </c>
      <c r="B737" s="36" t="s">
        <v>1746</v>
      </c>
      <c r="C737" s="21"/>
      <c r="D737" s="37" t="s">
        <v>433</v>
      </c>
      <c r="E737" s="32">
        <v>5</v>
      </c>
      <c r="F737" s="38"/>
      <c r="G737" s="21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>
        <f t="shared" si="52"/>
        <v>5</v>
      </c>
      <c r="T737" s="34"/>
      <c r="U737" s="34"/>
      <c r="V737" s="35"/>
      <c r="W737" s="34"/>
      <c r="X737" s="34"/>
      <c r="Y737" s="34"/>
      <c r="Z737" s="34"/>
      <c r="AA737" s="34"/>
      <c r="AB737" s="34"/>
      <c r="AC737" s="34"/>
      <c r="AD737" s="34"/>
      <c r="AE737" s="34"/>
      <c r="AF737" s="34"/>
      <c r="AG737" s="34"/>
      <c r="AH737" s="34"/>
      <c r="AI737" s="34"/>
      <c r="AJ737" s="34"/>
      <c r="AK737" s="34">
        <f t="shared" si="53"/>
        <v>0</v>
      </c>
      <c r="AL737" s="139">
        <f t="shared" si="50"/>
        <v>5</v>
      </c>
      <c r="AM737" s="232" t="s">
        <v>1785</v>
      </c>
    </row>
    <row r="738" spans="1:39" x14ac:dyDescent="0.25">
      <c r="A738" s="284" t="s">
        <v>1747</v>
      </c>
      <c r="B738" s="36" t="s">
        <v>1748</v>
      </c>
      <c r="C738" s="188"/>
      <c r="D738" s="37" t="s">
        <v>433</v>
      </c>
      <c r="E738" s="32">
        <v>40</v>
      </c>
      <c r="F738" s="38"/>
      <c r="G738" s="21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>
        <f t="shared" si="52"/>
        <v>40</v>
      </c>
      <c r="T738" s="34"/>
      <c r="U738" s="34"/>
      <c r="V738" s="35"/>
      <c r="W738" s="34"/>
      <c r="X738" s="34"/>
      <c r="Y738" s="34"/>
      <c r="Z738" s="34"/>
      <c r="AA738" s="34"/>
      <c r="AB738" s="34"/>
      <c r="AC738" s="34"/>
      <c r="AD738" s="34"/>
      <c r="AE738" s="34"/>
      <c r="AF738" s="34"/>
      <c r="AG738" s="34"/>
      <c r="AH738" s="34"/>
      <c r="AI738" s="34"/>
      <c r="AJ738" s="34"/>
      <c r="AK738" s="34">
        <f t="shared" si="53"/>
        <v>0</v>
      </c>
      <c r="AL738" s="139">
        <f t="shared" si="50"/>
        <v>40</v>
      </c>
      <c r="AM738" s="232"/>
    </row>
    <row r="739" spans="1:39" x14ac:dyDescent="0.25">
      <c r="A739" s="284" t="s">
        <v>1749</v>
      </c>
      <c r="B739" s="36" t="s">
        <v>1750</v>
      </c>
      <c r="C739" s="21"/>
      <c r="D739" s="37" t="s">
        <v>433</v>
      </c>
      <c r="E739" s="32">
        <v>25</v>
      </c>
      <c r="F739" s="38"/>
      <c r="G739" s="21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>
        <f t="shared" si="52"/>
        <v>25</v>
      </c>
      <c r="T739" s="34"/>
      <c r="U739" s="34"/>
      <c r="V739" s="35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  <c r="AH739" s="34"/>
      <c r="AI739" s="34"/>
      <c r="AJ739" s="34"/>
      <c r="AK739" s="34">
        <f t="shared" si="53"/>
        <v>0</v>
      </c>
      <c r="AL739" s="139">
        <f t="shared" si="50"/>
        <v>25</v>
      </c>
      <c r="AM739" s="232"/>
    </row>
    <row r="740" spans="1:39" x14ac:dyDescent="0.25">
      <c r="A740" s="303" t="s">
        <v>1751</v>
      </c>
      <c r="B740" s="36" t="s">
        <v>1752</v>
      </c>
      <c r="C740" s="21"/>
      <c r="D740" s="37" t="s">
        <v>433</v>
      </c>
      <c r="E740" s="32">
        <v>250</v>
      </c>
      <c r="F740" s="38"/>
      <c r="G740" s="21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>
        <f t="shared" si="52"/>
        <v>250</v>
      </c>
      <c r="T740" s="34"/>
      <c r="U740" s="34"/>
      <c r="V740" s="35"/>
      <c r="W740" s="34"/>
      <c r="X740" s="34"/>
      <c r="Y740" s="34"/>
      <c r="Z740" s="34">
        <f>10</f>
        <v>10</v>
      </c>
      <c r="AA740" s="34"/>
      <c r="AB740" s="34"/>
      <c r="AC740" s="34"/>
      <c r="AD740" s="34"/>
      <c r="AE740" s="34"/>
      <c r="AF740" s="34"/>
      <c r="AG740" s="34"/>
      <c r="AH740" s="34"/>
      <c r="AI740" s="34"/>
      <c r="AJ740" s="34"/>
      <c r="AK740" s="34">
        <f t="shared" si="53"/>
        <v>10</v>
      </c>
      <c r="AL740" s="34">
        <f t="shared" si="50"/>
        <v>240</v>
      </c>
      <c r="AM740" s="232" t="s">
        <v>1785</v>
      </c>
    </row>
    <row r="741" spans="1:39" x14ac:dyDescent="0.25">
      <c r="A741" s="303" t="s">
        <v>1753</v>
      </c>
      <c r="B741" s="36" t="s">
        <v>1754</v>
      </c>
      <c r="C741" s="21"/>
      <c r="D741" s="37" t="s">
        <v>433</v>
      </c>
      <c r="E741" s="32">
        <v>250</v>
      </c>
      <c r="F741" s="38"/>
      <c r="G741" s="21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>
        <f t="shared" si="52"/>
        <v>250</v>
      </c>
      <c r="T741" s="34"/>
      <c r="U741" s="34"/>
      <c r="V741" s="35"/>
      <c r="W741" s="34"/>
      <c r="X741" s="34"/>
      <c r="Y741" s="34"/>
      <c r="Z741" s="34"/>
      <c r="AA741" s="34"/>
      <c r="AB741" s="34"/>
      <c r="AC741" s="34"/>
      <c r="AD741" s="34"/>
      <c r="AE741" s="34"/>
      <c r="AF741" s="34"/>
      <c r="AG741" s="34"/>
      <c r="AH741" s="34"/>
      <c r="AI741" s="34"/>
      <c r="AJ741" s="34"/>
      <c r="AK741" s="34">
        <f t="shared" si="53"/>
        <v>0</v>
      </c>
      <c r="AL741" s="34">
        <f t="shared" si="50"/>
        <v>250</v>
      </c>
      <c r="AM741" s="232" t="s">
        <v>1785</v>
      </c>
    </row>
    <row r="742" spans="1:39" x14ac:dyDescent="0.25">
      <c r="A742" s="303" t="s">
        <v>1755</v>
      </c>
      <c r="B742" s="36" t="s">
        <v>1756</v>
      </c>
      <c r="C742" s="21"/>
      <c r="D742" s="37" t="s">
        <v>433</v>
      </c>
      <c r="E742" s="32">
        <v>3</v>
      </c>
      <c r="F742" s="38"/>
      <c r="G742" s="21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>
        <f t="shared" si="52"/>
        <v>3</v>
      </c>
      <c r="T742" s="34"/>
      <c r="U742" s="34"/>
      <c r="V742" s="35"/>
      <c r="W742" s="34"/>
      <c r="X742" s="34"/>
      <c r="Y742" s="34"/>
      <c r="Z742" s="34"/>
      <c r="AA742" s="34"/>
      <c r="AB742" s="34"/>
      <c r="AC742" s="34"/>
      <c r="AD742" s="34"/>
      <c r="AE742" s="34"/>
      <c r="AF742" s="34"/>
      <c r="AG742" s="34"/>
      <c r="AH742" s="34"/>
      <c r="AI742" s="34"/>
      <c r="AJ742" s="34"/>
      <c r="AK742" s="34">
        <f t="shared" si="53"/>
        <v>0</v>
      </c>
      <c r="AL742" s="139">
        <f t="shared" si="50"/>
        <v>3</v>
      </c>
      <c r="AM742" s="232" t="s">
        <v>1807</v>
      </c>
    </row>
    <row r="743" spans="1:39" x14ac:dyDescent="0.25">
      <c r="A743" s="297" t="s">
        <v>1757</v>
      </c>
      <c r="B743" s="83" t="s">
        <v>1758</v>
      </c>
      <c r="C743" s="21"/>
      <c r="D743" s="37" t="s">
        <v>433</v>
      </c>
      <c r="E743" s="32">
        <v>10</v>
      </c>
      <c r="F743" s="38"/>
      <c r="G743" s="21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>
        <f t="shared" si="52"/>
        <v>10</v>
      </c>
      <c r="T743" s="34"/>
      <c r="U743" s="34"/>
      <c r="V743" s="35"/>
      <c r="W743" s="34"/>
      <c r="X743" s="34"/>
      <c r="Y743" s="34"/>
      <c r="Z743" s="34"/>
      <c r="AA743" s="34"/>
      <c r="AB743" s="34"/>
      <c r="AC743" s="34"/>
      <c r="AD743" s="34"/>
      <c r="AE743" s="34"/>
      <c r="AF743" s="34"/>
      <c r="AG743" s="34"/>
      <c r="AH743" s="34"/>
      <c r="AI743" s="34"/>
      <c r="AJ743" s="34"/>
      <c r="AK743" s="34">
        <f t="shared" si="53"/>
        <v>0</v>
      </c>
      <c r="AL743" s="139">
        <f t="shared" si="50"/>
        <v>10</v>
      </c>
      <c r="AM743" s="232" t="s">
        <v>1785</v>
      </c>
    </row>
    <row r="744" spans="1:39" ht="15.75" thickBot="1" x14ac:dyDescent="0.3">
      <c r="A744" s="288" t="s">
        <v>1927</v>
      </c>
      <c r="B744" s="233" t="s">
        <v>1928</v>
      </c>
      <c r="C744" s="166"/>
      <c r="D744" s="163" t="s">
        <v>433</v>
      </c>
      <c r="E744" s="164">
        <v>5</v>
      </c>
      <c r="F744" s="165"/>
      <c r="G744" s="166"/>
      <c r="H744" s="167"/>
      <c r="I744" s="167"/>
      <c r="J744" s="167"/>
      <c r="K744" s="167"/>
      <c r="L744" s="167"/>
      <c r="M744" s="167"/>
      <c r="N744" s="167"/>
      <c r="O744" s="167"/>
      <c r="P744" s="167"/>
      <c r="Q744" s="167"/>
      <c r="R744" s="167"/>
      <c r="S744" s="167">
        <f t="shared" si="52"/>
        <v>5</v>
      </c>
      <c r="T744" s="167"/>
      <c r="U744" s="167"/>
      <c r="V744" s="168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7"/>
      <c r="AK744" s="167">
        <f t="shared" si="53"/>
        <v>0</v>
      </c>
      <c r="AL744" s="172">
        <f t="shared" si="50"/>
        <v>5</v>
      </c>
      <c r="AM744" s="234" t="s">
        <v>1785</v>
      </c>
    </row>
    <row r="745" spans="1:39" ht="15.75" thickBot="1" x14ac:dyDescent="0.3">
      <c r="A745" s="390" t="s">
        <v>1759</v>
      </c>
      <c r="B745" s="391"/>
      <c r="C745" s="391"/>
      <c r="D745" s="391"/>
      <c r="E745" s="391"/>
      <c r="F745" s="391"/>
      <c r="G745" s="391"/>
      <c r="H745" s="391"/>
      <c r="I745" s="391"/>
      <c r="J745" s="391"/>
      <c r="K745" s="391"/>
      <c r="L745" s="391"/>
      <c r="M745" s="391"/>
      <c r="N745" s="391"/>
      <c r="O745" s="391"/>
      <c r="P745" s="391"/>
      <c r="Q745" s="391"/>
      <c r="R745" s="391"/>
      <c r="S745" s="391"/>
      <c r="T745" s="391"/>
      <c r="U745" s="391"/>
      <c r="V745" s="391"/>
      <c r="W745" s="391"/>
      <c r="X745" s="391"/>
      <c r="Y745" s="391"/>
      <c r="Z745" s="391"/>
      <c r="AA745" s="391"/>
      <c r="AB745" s="391"/>
      <c r="AC745" s="391"/>
      <c r="AD745" s="391"/>
      <c r="AE745" s="391"/>
      <c r="AF745" s="391"/>
      <c r="AG745" s="391"/>
      <c r="AH745" s="391"/>
      <c r="AI745" s="391"/>
      <c r="AJ745" s="391"/>
      <c r="AK745" s="391"/>
      <c r="AL745" s="391"/>
      <c r="AM745" s="392"/>
    </row>
    <row r="746" spans="1:39" ht="15.75" thickBot="1" x14ac:dyDescent="0.3">
      <c r="A746" s="302" t="s">
        <v>1760</v>
      </c>
      <c r="B746" s="175" t="s">
        <v>1761</v>
      </c>
      <c r="C746" s="180"/>
      <c r="D746" s="177" t="s">
        <v>579</v>
      </c>
      <c r="E746" s="178">
        <v>1</v>
      </c>
      <c r="F746" s="179"/>
      <c r="G746" s="180"/>
      <c r="H746" s="181"/>
      <c r="I746" s="181"/>
      <c r="J746" s="181"/>
      <c r="K746" s="181"/>
      <c r="L746" s="181"/>
      <c r="M746" s="181"/>
      <c r="N746" s="181"/>
      <c r="O746" s="181"/>
      <c r="P746" s="181"/>
      <c r="Q746" s="181"/>
      <c r="R746" s="181"/>
      <c r="S746" s="181">
        <f t="shared" si="52"/>
        <v>1</v>
      </c>
      <c r="T746" s="181"/>
      <c r="U746" s="181"/>
      <c r="V746" s="182"/>
      <c r="W746" s="181"/>
      <c r="X746" s="181"/>
      <c r="Y746" s="181"/>
      <c r="Z746" s="181"/>
      <c r="AA746" s="181"/>
      <c r="AB746" s="181"/>
      <c r="AC746" s="181"/>
      <c r="AD746" s="181"/>
      <c r="AE746" s="181"/>
      <c r="AF746" s="181"/>
      <c r="AG746" s="181"/>
      <c r="AH746" s="181"/>
      <c r="AI746" s="181"/>
      <c r="AJ746" s="181"/>
      <c r="AK746" s="181">
        <f>SUM(T746:AJ746)</f>
        <v>0</v>
      </c>
      <c r="AL746" s="235">
        <f>S746-AK746</f>
        <v>1</v>
      </c>
      <c r="AM746" s="236" t="s">
        <v>1785</v>
      </c>
    </row>
    <row r="747" spans="1:39" ht="15.75" thickBot="1" x14ac:dyDescent="0.3">
      <c r="A747" s="393" t="s">
        <v>1762</v>
      </c>
      <c r="B747" s="394"/>
      <c r="C747" s="394"/>
      <c r="D747" s="394"/>
      <c r="E747" s="394"/>
      <c r="F747" s="394"/>
      <c r="G747" s="394"/>
      <c r="H747" s="394"/>
      <c r="I747" s="394"/>
      <c r="J747" s="394"/>
      <c r="K747" s="394"/>
      <c r="L747" s="394"/>
      <c r="M747" s="394"/>
      <c r="N747" s="394"/>
      <c r="O747" s="394"/>
      <c r="P747" s="394"/>
      <c r="Q747" s="394"/>
      <c r="R747" s="394"/>
      <c r="S747" s="394"/>
      <c r="T747" s="394"/>
      <c r="U747" s="394"/>
      <c r="V747" s="394"/>
      <c r="W747" s="394"/>
      <c r="X747" s="394"/>
      <c r="Y747" s="394"/>
      <c r="Z747" s="394"/>
      <c r="AA747" s="394"/>
      <c r="AB747" s="394"/>
      <c r="AC747" s="394"/>
      <c r="AD747" s="394"/>
      <c r="AE747" s="394"/>
      <c r="AF747" s="394"/>
      <c r="AG747" s="394"/>
      <c r="AH747" s="394"/>
      <c r="AI747" s="394"/>
      <c r="AJ747" s="394"/>
      <c r="AK747" s="394"/>
      <c r="AL747" s="394"/>
      <c r="AM747" s="395"/>
    </row>
    <row r="748" spans="1:39" ht="15.75" thickBot="1" x14ac:dyDescent="0.3">
      <c r="A748" s="304" t="s">
        <v>1760</v>
      </c>
      <c r="B748" s="237" t="s">
        <v>1763</v>
      </c>
      <c r="C748" s="238"/>
      <c r="D748" s="239" t="s">
        <v>445</v>
      </c>
      <c r="E748" s="178">
        <v>498</v>
      </c>
      <c r="F748" s="179"/>
      <c r="G748" s="180"/>
      <c r="H748" s="181"/>
      <c r="I748" s="181"/>
      <c r="J748" s="181"/>
      <c r="K748" s="181"/>
      <c r="L748" s="181"/>
      <c r="M748" s="181"/>
      <c r="N748" s="181"/>
      <c r="O748" s="181"/>
      <c r="P748" s="181"/>
      <c r="Q748" s="181"/>
      <c r="R748" s="181"/>
      <c r="S748" s="181">
        <f t="shared" si="52"/>
        <v>498</v>
      </c>
      <c r="T748" s="181"/>
      <c r="U748" s="181"/>
      <c r="V748" s="182"/>
      <c r="W748" s="181"/>
      <c r="X748" s="181"/>
      <c r="Y748" s="181"/>
      <c r="Z748" s="181"/>
      <c r="AA748" s="181"/>
      <c r="AB748" s="181"/>
      <c r="AC748" s="181"/>
      <c r="AD748" s="181"/>
      <c r="AE748" s="181"/>
      <c r="AF748" s="181"/>
      <c r="AG748" s="181"/>
      <c r="AH748" s="181"/>
      <c r="AI748" s="181"/>
      <c r="AJ748" s="181"/>
      <c r="AK748" s="181">
        <f>SUM(T748:AJ748)</f>
        <v>0</v>
      </c>
      <c r="AL748" s="181">
        <f>S748-AK748</f>
        <v>498</v>
      </c>
      <c r="AM748" s="236" t="s">
        <v>1791</v>
      </c>
    </row>
    <row r="749" spans="1:39" ht="15.75" thickBot="1" x14ac:dyDescent="0.3">
      <c r="A749" s="382" t="s">
        <v>1764</v>
      </c>
      <c r="B749" s="383"/>
      <c r="C749" s="383"/>
      <c r="D749" s="383"/>
      <c r="E749" s="383"/>
      <c r="F749" s="383"/>
      <c r="G749" s="383"/>
      <c r="H749" s="383"/>
      <c r="I749" s="383"/>
      <c r="J749" s="383"/>
      <c r="K749" s="383"/>
      <c r="L749" s="383"/>
      <c r="M749" s="383"/>
      <c r="N749" s="383"/>
      <c r="O749" s="383"/>
      <c r="P749" s="383"/>
      <c r="Q749" s="383"/>
      <c r="R749" s="383"/>
      <c r="S749" s="383"/>
      <c r="T749" s="383"/>
      <c r="U749" s="383"/>
      <c r="V749" s="383"/>
      <c r="W749" s="383"/>
      <c r="X749" s="383"/>
      <c r="Y749" s="383"/>
      <c r="Z749" s="383"/>
      <c r="AA749" s="383"/>
      <c r="AB749" s="383"/>
      <c r="AC749" s="383"/>
      <c r="AD749" s="383"/>
      <c r="AE749" s="383"/>
      <c r="AF749" s="383"/>
      <c r="AG749" s="383"/>
      <c r="AH749" s="383"/>
      <c r="AI749" s="383"/>
      <c r="AJ749" s="383"/>
      <c r="AK749" s="383"/>
      <c r="AL749" s="383"/>
      <c r="AM749" s="384"/>
    </row>
    <row r="750" spans="1:39" ht="15.75" thickBot="1" x14ac:dyDescent="0.3">
      <c r="A750" s="304" t="s">
        <v>1765</v>
      </c>
      <c r="B750" s="237" t="s">
        <v>1766</v>
      </c>
      <c r="C750" s="238"/>
      <c r="D750" s="240"/>
      <c r="E750" s="178">
        <v>500</v>
      </c>
      <c r="F750" s="179"/>
      <c r="G750" s="180"/>
      <c r="H750" s="181"/>
      <c r="I750" s="181"/>
      <c r="J750" s="181"/>
      <c r="K750" s="181"/>
      <c r="L750" s="181"/>
      <c r="M750" s="181"/>
      <c r="N750" s="181"/>
      <c r="O750" s="181"/>
      <c r="P750" s="181"/>
      <c r="Q750" s="181"/>
      <c r="R750" s="181"/>
      <c r="S750" s="181">
        <f t="shared" si="52"/>
        <v>500</v>
      </c>
      <c r="T750" s="181"/>
      <c r="U750" s="181"/>
      <c r="V750" s="182"/>
      <c r="W750" s="181"/>
      <c r="X750" s="181"/>
      <c r="Y750" s="181"/>
      <c r="Z750" s="181"/>
      <c r="AA750" s="181"/>
      <c r="AB750" s="181"/>
      <c r="AC750" s="181"/>
      <c r="AD750" s="181"/>
      <c r="AE750" s="181"/>
      <c r="AF750" s="181"/>
      <c r="AG750" s="181"/>
      <c r="AH750" s="181"/>
      <c r="AI750" s="181"/>
      <c r="AJ750" s="181"/>
      <c r="AK750" s="181">
        <f>SUM(T750:AJ750)</f>
        <v>0</v>
      </c>
      <c r="AL750" s="181">
        <f>S750-AK750</f>
        <v>500</v>
      </c>
      <c r="AM750" s="236" t="s">
        <v>1791</v>
      </c>
    </row>
    <row r="751" spans="1:39" ht="15.75" thickBot="1" x14ac:dyDescent="0.3">
      <c r="A751" s="382" t="s">
        <v>1767</v>
      </c>
      <c r="B751" s="383"/>
      <c r="C751" s="383"/>
      <c r="D751" s="383"/>
      <c r="E751" s="383"/>
      <c r="F751" s="383"/>
      <c r="G751" s="383"/>
      <c r="H751" s="383"/>
      <c r="I751" s="383"/>
      <c r="J751" s="383"/>
      <c r="K751" s="383"/>
      <c r="L751" s="383"/>
      <c r="M751" s="383"/>
      <c r="N751" s="383"/>
      <c r="O751" s="383"/>
      <c r="P751" s="383"/>
      <c r="Q751" s="383"/>
      <c r="R751" s="383"/>
      <c r="S751" s="383"/>
      <c r="T751" s="383"/>
      <c r="U751" s="383"/>
      <c r="V751" s="383"/>
      <c r="W751" s="383"/>
      <c r="X751" s="383"/>
      <c r="Y751" s="383"/>
      <c r="Z751" s="383"/>
      <c r="AA751" s="383"/>
      <c r="AB751" s="383"/>
      <c r="AC751" s="383"/>
      <c r="AD751" s="383"/>
      <c r="AE751" s="383"/>
      <c r="AF751" s="383"/>
      <c r="AG751" s="383"/>
      <c r="AH751" s="383"/>
      <c r="AI751" s="383"/>
      <c r="AJ751" s="383"/>
      <c r="AK751" s="383"/>
      <c r="AL751" s="383"/>
      <c r="AM751" s="384"/>
    </row>
    <row r="752" spans="1:39" x14ac:dyDescent="0.25">
      <c r="A752" s="305" t="s">
        <v>1768</v>
      </c>
      <c r="B752" s="241" t="s">
        <v>1769</v>
      </c>
      <c r="C752" s="242"/>
      <c r="D752" s="243" t="s">
        <v>445</v>
      </c>
      <c r="E752" s="153">
        <v>0</v>
      </c>
      <c r="F752" s="244"/>
      <c r="G752" s="245"/>
      <c r="H752" s="156"/>
      <c r="I752" s="156"/>
      <c r="J752" s="156"/>
      <c r="K752" s="156"/>
      <c r="L752" s="156"/>
      <c r="M752" s="156"/>
      <c r="N752" s="156"/>
      <c r="O752" s="156"/>
      <c r="P752" s="156"/>
      <c r="Q752" s="156"/>
      <c r="R752" s="156"/>
      <c r="S752" s="156">
        <f>SUM(E752:R752)</f>
        <v>0</v>
      </c>
      <c r="T752" s="156"/>
      <c r="U752" s="156"/>
      <c r="V752" s="157"/>
      <c r="W752" s="156"/>
      <c r="X752" s="156"/>
      <c r="Y752" s="156"/>
      <c r="Z752" s="156"/>
      <c r="AA752" s="156"/>
      <c r="AB752" s="156"/>
      <c r="AC752" s="156"/>
      <c r="AD752" s="156"/>
      <c r="AE752" s="156"/>
      <c r="AF752" s="156"/>
      <c r="AG752" s="156"/>
      <c r="AH752" s="156"/>
      <c r="AI752" s="156"/>
      <c r="AJ752" s="156"/>
      <c r="AK752" s="156">
        <f>SUM(T752:AJ752)</f>
        <v>0</v>
      </c>
      <c r="AL752" s="185">
        <f>S752-AK752</f>
        <v>0</v>
      </c>
      <c r="AM752" s="231" t="s">
        <v>1785</v>
      </c>
    </row>
    <row r="753" spans="1:39" x14ac:dyDescent="0.25">
      <c r="A753" s="297" t="s">
        <v>1770</v>
      </c>
      <c r="B753" s="46" t="s">
        <v>1771</v>
      </c>
      <c r="C753" s="23"/>
      <c r="D753" s="108" t="s">
        <v>445</v>
      </c>
      <c r="E753" s="32">
        <v>0</v>
      </c>
      <c r="F753" s="96"/>
      <c r="G753" s="97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>
        <f>SUM(E753:R753)</f>
        <v>0</v>
      </c>
      <c r="T753" s="34"/>
      <c r="U753" s="34"/>
      <c r="V753" s="35"/>
      <c r="W753" s="34"/>
      <c r="X753" s="34"/>
      <c r="Y753" s="34"/>
      <c r="Z753" s="34"/>
      <c r="AA753" s="34"/>
      <c r="AB753" s="34"/>
      <c r="AC753" s="34"/>
      <c r="AD753" s="34"/>
      <c r="AE753" s="34"/>
      <c r="AF753" s="34"/>
      <c r="AG753" s="34"/>
      <c r="AH753" s="34"/>
      <c r="AI753" s="34"/>
      <c r="AJ753" s="34"/>
      <c r="AK753" s="34">
        <f>SUM(T753:AJ753)</f>
        <v>0</v>
      </c>
      <c r="AL753" s="141">
        <f>S753-AK753</f>
        <v>0</v>
      </c>
      <c r="AM753" s="232" t="s">
        <v>1791</v>
      </c>
    </row>
    <row r="754" spans="1:39" ht="15.75" thickBot="1" x14ac:dyDescent="0.3">
      <c r="A754" s="288" t="s">
        <v>1772</v>
      </c>
      <c r="B754" s="189" t="s">
        <v>1773</v>
      </c>
      <c r="C754" s="191"/>
      <c r="D754" s="246" t="s">
        <v>445</v>
      </c>
      <c r="E754" s="164">
        <v>190</v>
      </c>
      <c r="F754" s="247"/>
      <c r="G754" s="248"/>
      <c r="H754" s="167"/>
      <c r="I754" s="167"/>
      <c r="J754" s="167"/>
      <c r="K754" s="167"/>
      <c r="L754" s="167"/>
      <c r="M754" s="167"/>
      <c r="N754" s="167"/>
      <c r="O754" s="167"/>
      <c r="P754" s="167"/>
      <c r="Q754" s="167"/>
      <c r="R754" s="167"/>
      <c r="S754" s="167">
        <f>SUM(E754:R754)</f>
        <v>190</v>
      </c>
      <c r="T754" s="167"/>
      <c r="U754" s="167"/>
      <c r="V754" s="168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>
        <f>25</f>
        <v>25</v>
      </c>
      <c r="AJ754" s="167"/>
      <c r="AK754" s="167">
        <f>SUM(T754:AJ754)</f>
        <v>25</v>
      </c>
      <c r="AL754" s="167">
        <f>S754-AK754</f>
        <v>165</v>
      </c>
      <c r="AM754" s="234" t="s">
        <v>1785</v>
      </c>
    </row>
    <row r="755" spans="1:39" ht="15.75" thickBot="1" x14ac:dyDescent="0.3">
      <c r="A755" s="382" t="s">
        <v>1774</v>
      </c>
      <c r="B755" s="383"/>
      <c r="C755" s="383"/>
      <c r="D755" s="383"/>
      <c r="E755" s="383"/>
      <c r="F755" s="383"/>
      <c r="G755" s="383"/>
      <c r="H755" s="383"/>
      <c r="I755" s="383"/>
      <c r="J755" s="383"/>
      <c r="K755" s="383"/>
      <c r="L755" s="383"/>
      <c r="M755" s="383"/>
      <c r="N755" s="383"/>
      <c r="O755" s="383"/>
      <c r="P755" s="383"/>
      <c r="Q755" s="383"/>
      <c r="R755" s="383"/>
      <c r="S755" s="383"/>
      <c r="T755" s="383"/>
      <c r="U755" s="383"/>
      <c r="V755" s="383"/>
      <c r="W755" s="383"/>
      <c r="X755" s="383"/>
      <c r="Y755" s="383"/>
      <c r="Z755" s="383"/>
      <c r="AA755" s="383"/>
      <c r="AB755" s="383"/>
      <c r="AC755" s="383"/>
      <c r="AD755" s="383"/>
      <c r="AE755" s="383"/>
      <c r="AF755" s="383"/>
      <c r="AG755" s="383"/>
      <c r="AH755" s="383"/>
      <c r="AI755" s="383"/>
      <c r="AJ755" s="383"/>
      <c r="AK755" s="383"/>
      <c r="AL755" s="383"/>
      <c r="AM755" s="384"/>
    </row>
    <row r="756" spans="1:39" ht="15.75" thickBot="1" x14ac:dyDescent="0.3">
      <c r="A756" s="304" t="s">
        <v>1775</v>
      </c>
      <c r="B756" s="237" t="s">
        <v>1776</v>
      </c>
      <c r="C756" s="238"/>
      <c r="D756" s="239" t="s">
        <v>466</v>
      </c>
      <c r="E756" s="178">
        <v>150</v>
      </c>
      <c r="F756" s="249"/>
      <c r="G756" s="250"/>
      <c r="H756" s="181"/>
      <c r="I756" s="181"/>
      <c r="J756" s="181"/>
      <c r="K756" s="181"/>
      <c r="L756" s="181"/>
      <c r="M756" s="181"/>
      <c r="N756" s="181"/>
      <c r="O756" s="181"/>
      <c r="P756" s="181"/>
      <c r="Q756" s="181"/>
      <c r="R756" s="181"/>
      <c r="S756" s="250">
        <f>SUM(E756:R756)</f>
        <v>150</v>
      </c>
      <c r="T756" s="181"/>
      <c r="U756" s="181"/>
      <c r="V756" s="182"/>
      <c r="W756" s="181"/>
      <c r="X756" s="181"/>
      <c r="Y756" s="181"/>
      <c r="Z756" s="181"/>
      <c r="AA756" s="181"/>
      <c r="AB756" s="181"/>
      <c r="AC756" s="181"/>
      <c r="AD756" s="181"/>
      <c r="AE756" s="181"/>
      <c r="AF756" s="181"/>
      <c r="AG756" s="181"/>
      <c r="AH756" s="181"/>
      <c r="AI756" s="181"/>
      <c r="AJ756" s="181"/>
      <c r="AK756" s="181">
        <f>SUM(T756:AJ756)</f>
        <v>0</v>
      </c>
      <c r="AL756" s="181">
        <f>S756-AK756</f>
        <v>150</v>
      </c>
      <c r="AM756" s="236" t="s">
        <v>1785</v>
      </c>
    </row>
    <row r="757" spans="1:39" ht="15.75" thickBot="1" x14ac:dyDescent="0.3">
      <c r="A757" s="382" t="s">
        <v>1777</v>
      </c>
      <c r="B757" s="383"/>
      <c r="C757" s="383"/>
      <c r="D757" s="383"/>
      <c r="E757" s="383"/>
      <c r="F757" s="383"/>
      <c r="G757" s="383"/>
      <c r="H757" s="383"/>
      <c r="I757" s="383"/>
      <c r="J757" s="383"/>
      <c r="K757" s="383"/>
      <c r="L757" s="383"/>
      <c r="M757" s="383"/>
      <c r="N757" s="383"/>
      <c r="O757" s="383"/>
      <c r="P757" s="383"/>
      <c r="Q757" s="383"/>
      <c r="R757" s="383"/>
      <c r="S757" s="383"/>
      <c r="T757" s="383"/>
      <c r="U757" s="383"/>
      <c r="V757" s="383"/>
      <c r="W757" s="383"/>
      <c r="X757" s="383"/>
      <c r="Y757" s="383"/>
      <c r="Z757" s="383"/>
      <c r="AA757" s="383"/>
      <c r="AB757" s="383"/>
      <c r="AC757" s="383"/>
      <c r="AD757" s="383"/>
      <c r="AE757" s="383"/>
      <c r="AF757" s="383"/>
      <c r="AG757" s="383"/>
      <c r="AH757" s="383"/>
      <c r="AI757" s="383"/>
      <c r="AJ757" s="383"/>
      <c r="AK757" s="383"/>
      <c r="AL757" s="383"/>
      <c r="AM757" s="384"/>
    </row>
    <row r="758" spans="1:39" ht="15.75" thickBot="1" x14ac:dyDescent="0.3">
      <c r="A758" s="304" t="s">
        <v>1778</v>
      </c>
      <c r="B758" s="237" t="s">
        <v>1779</v>
      </c>
      <c r="C758" s="238"/>
      <c r="D758" s="177" t="s">
        <v>433</v>
      </c>
      <c r="E758" s="178">
        <v>250</v>
      </c>
      <c r="F758" s="249"/>
      <c r="G758" s="250"/>
      <c r="H758" s="181"/>
      <c r="I758" s="181"/>
      <c r="J758" s="181"/>
      <c r="K758" s="181"/>
      <c r="L758" s="181"/>
      <c r="M758" s="181"/>
      <c r="N758" s="181"/>
      <c r="O758" s="181"/>
      <c r="P758" s="181"/>
      <c r="Q758" s="181"/>
      <c r="R758" s="181"/>
      <c r="S758" s="181">
        <f>SUM(E758,R758)</f>
        <v>250</v>
      </c>
      <c r="T758" s="181"/>
      <c r="U758" s="181"/>
      <c r="V758" s="182"/>
      <c r="W758" s="181"/>
      <c r="X758" s="181"/>
      <c r="Y758" s="181"/>
      <c r="Z758" s="181"/>
      <c r="AA758" s="181"/>
      <c r="AB758" s="181"/>
      <c r="AC758" s="181"/>
      <c r="AD758" s="181"/>
      <c r="AE758" s="181"/>
      <c r="AF758" s="181"/>
      <c r="AG758" s="181"/>
      <c r="AH758" s="181"/>
      <c r="AI758" s="181"/>
      <c r="AJ758" s="181"/>
      <c r="AK758" s="181">
        <v>0</v>
      </c>
      <c r="AL758" s="181">
        <f>S758-AK758</f>
        <v>250</v>
      </c>
      <c r="AM758" s="236" t="s">
        <v>1785</v>
      </c>
    </row>
    <row r="759" spans="1:39" ht="15.75" thickBot="1" x14ac:dyDescent="0.3">
      <c r="A759" s="382" t="s">
        <v>1780</v>
      </c>
      <c r="B759" s="383"/>
      <c r="C759" s="383"/>
      <c r="D759" s="383"/>
      <c r="E759" s="383"/>
      <c r="F759" s="383"/>
      <c r="G759" s="383"/>
      <c r="H759" s="383"/>
      <c r="I759" s="383"/>
      <c r="J759" s="383"/>
      <c r="K759" s="383"/>
      <c r="L759" s="383"/>
      <c r="M759" s="383"/>
      <c r="N759" s="383"/>
      <c r="O759" s="383"/>
      <c r="P759" s="383"/>
      <c r="Q759" s="383"/>
      <c r="R759" s="383"/>
      <c r="S759" s="383"/>
      <c r="T759" s="383"/>
      <c r="U759" s="383"/>
      <c r="V759" s="383"/>
      <c r="W759" s="383"/>
      <c r="X759" s="383"/>
      <c r="Y759" s="383"/>
      <c r="Z759" s="383"/>
      <c r="AA759" s="383"/>
      <c r="AB759" s="383"/>
      <c r="AC759" s="383"/>
      <c r="AD759" s="383"/>
      <c r="AE759" s="383"/>
      <c r="AF759" s="383"/>
      <c r="AG759" s="383"/>
      <c r="AH759" s="383"/>
      <c r="AI759" s="383"/>
      <c r="AJ759" s="383"/>
      <c r="AK759" s="383"/>
      <c r="AL759" s="383"/>
      <c r="AM759" s="384"/>
    </row>
    <row r="760" spans="1:39" ht="15.75" thickBot="1" x14ac:dyDescent="0.3">
      <c r="A760" s="304" t="s">
        <v>1781</v>
      </c>
      <c r="B760" s="237" t="s">
        <v>1782</v>
      </c>
      <c r="C760" s="238"/>
      <c r="D760" s="239" t="s">
        <v>445</v>
      </c>
      <c r="E760" s="178">
        <v>0</v>
      </c>
      <c r="F760" s="249"/>
      <c r="G760" s="250"/>
      <c r="H760" s="181"/>
      <c r="I760" s="181"/>
      <c r="J760" s="181"/>
      <c r="K760" s="181"/>
      <c r="L760" s="181"/>
      <c r="M760" s="181"/>
      <c r="N760" s="181"/>
      <c r="O760" s="181"/>
      <c r="P760" s="181"/>
      <c r="Q760" s="181"/>
      <c r="R760" s="181">
        <f>4</f>
        <v>4</v>
      </c>
      <c r="S760" s="181">
        <f>SUM(E760:R760)</f>
        <v>4</v>
      </c>
      <c r="T760" s="181"/>
      <c r="U760" s="181"/>
      <c r="V760" s="182"/>
      <c r="W760" s="181">
        <f>4</f>
        <v>4</v>
      </c>
      <c r="X760" s="181"/>
      <c r="Y760" s="181"/>
      <c r="Z760" s="181"/>
      <c r="AA760" s="181"/>
      <c r="AB760" s="181"/>
      <c r="AC760" s="181"/>
      <c r="AD760" s="181"/>
      <c r="AE760" s="181"/>
      <c r="AF760" s="181"/>
      <c r="AG760" s="181"/>
      <c r="AH760" s="181"/>
      <c r="AI760" s="181"/>
      <c r="AJ760" s="181"/>
      <c r="AK760" s="181">
        <f>SUM(T760:AJ760)</f>
        <v>4</v>
      </c>
      <c r="AL760" s="225">
        <f>S760-AK760</f>
        <v>0</v>
      </c>
      <c r="AM760" s="236" t="s">
        <v>1787</v>
      </c>
    </row>
    <row r="761" spans="1:39" ht="15.75" thickBot="1" x14ac:dyDescent="0.3">
      <c r="A761" s="382" t="s">
        <v>1817</v>
      </c>
      <c r="B761" s="383"/>
      <c r="C761" s="383"/>
      <c r="D761" s="383"/>
      <c r="E761" s="383"/>
      <c r="F761" s="383"/>
      <c r="G761" s="383"/>
      <c r="H761" s="383"/>
      <c r="I761" s="383"/>
      <c r="J761" s="383"/>
      <c r="K761" s="383"/>
      <c r="L761" s="383"/>
      <c r="M761" s="383"/>
      <c r="N761" s="383"/>
      <c r="O761" s="383"/>
      <c r="P761" s="383"/>
      <c r="Q761" s="383"/>
      <c r="R761" s="383"/>
      <c r="S761" s="383"/>
      <c r="T761" s="383"/>
      <c r="U761" s="383"/>
      <c r="V761" s="383"/>
      <c r="W761" s="383"/>
      <c r="X761" s="383"/>
      <c r="Y761" s="383"/>
      <c r="Z761" s="383"/>
      <c r="AA761" s="383"/>
      <c r="AB761" s="383"/>
      <c r="AC761" s="383"/>
      <c r="AD761" s="383"/>
      <c r="AE761" s="383"/>
      <c r="AF761" s="383"/>
      <c r="AG761" s="383"/>
      <c r="AH761" s="383"/>
      <c r="AI761" s="383"/>
      <c r="AJ761" s="383"/>
      <c r="AK761" s="383"/>
      <c r="AL761" s="383"/>
      <c r="AM761" s="384"/>
    </row>
    <row r="762" spans="1:39" x14ac:dyDescent="0.25">
      <c r="A762" s="305" t="s">
        <v>1818</v>
      </c>
      <c r="B762" s="241" t="s">
        <v>1819</v>
      </c>
      <c r="C762" s="242"/>
      <c r="D762" s="251"/>
      <c r="E762" s="153">
        <v>0</v>
      </c>
      <c r="F762" s="244"/>
      <c r="G762" s="245"/>
      <c r="H762" s="156"/>
      <c r="I762" s="156"/>
      <c r="J762" s="156"/>
      <c r="K762" s="156"/>
      <c r="L762" s="156"/>
      <c r="M762" s="156"/>
      <c r="N762" s="156"/>
      <c r="O762" s="156"/>
      <c r="P762" s="156"/>
      <c r="Q762" s="156"/>
      <c r="R762" s="156"/>
      <c r="S762" s="156">
        <f>SUM(E762:R762)</f>
        <v>0</v>
      </c>
      <c r="T762" s="156"/>
      <c r="U762" s="156"/>
      <c r="V762" s="157"/>
      <c r="W762" s="156"/>
      <c r="X762" s="156"/>
      <c r="Y762" s="156"/>
      <c r="Z762" s="156"/>
      <c r="AA762" s="156"/>
      <c r="AB762" s="156"/>
      <c r="AC762" s="156"/>
      <c r="AD762" s="156"/>
      <c r="AE762" s="156"/>
      <c r="AF762" s="156"/>
      <c r="AG762" s="156"/>
      <c r="AH762" s="156"/>
      <c r="AI762" s="156"/>
      <c r="AJ762" s="156"/>
      <c r="AK762" s="156">
        <f t="shared" ref="AK762:AK772" si="54">SUM(T762:AJ762)</f>
        <v>0</v>
      </c>
      <c r="AL762" s="185">
        <f t="shared" ref="AL762:AL772" si="55">S762-AK762</f>
        <v>0</v>
      </c>
      <c r="AM762" s="231" t="s">
        <v>1877</v>
      </c>
    </row>
    <row r="763" spans="1:39" x14ac:dyDescent="0.25">
      <c r="A763" s="297" t="s">
        <v>1885</v>
      </c>
      <c r="B763" s="46" t="s">
        <v>1886</v>
      </c>
      <c r="C763" s="20"/>
      <c r="D763" s="37" t="s">
        <v>433</v>
      </c>
      <c r="E763" s="32">
        <v>0</v>
      </c>
      <c r="F763" s="44"/>
      <c r="G763" s="21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>
        <f>SUM(E763:R763)</f>
        <v>0</v>
      </c>
      <c r="T763" s="34"/>
      <c r="U763" s="34"/>
      <c r="V763" s="35"/>
      <c r="W763" s="34"/>
      <c r="X763" s="34"/>
      <c r="Y763" s="34"/>
      <c r="Z763" s="34"/>
      <c r="AA763" s="34"/>
      <c r="AB763" s="34"/>
      <c r="AC763" s="34"/>
      <c r="AD763" s="34"/>
      <c r="AE763" s="34"/>
      <c r="AF763" s="34"/>
      <c r="AG763" s="34"/>
      <c r="AH763" s="34"/>
      <c r="AI763" s="34"/>
      <c r="AJ763" s="34"/>
      <c r="AK763" s="34">
        <f t="shared" si="54"/>
        <v>0</v>
      </c>
      <c r="AL763" s="141">
        <f t="shared" si="55"/>
        <v>0</v>
      </c>
      <c r="AM763" s="232" t="s">
        <v>1785</v>
      </c>
    </row>
    <row r="764" spans="1:39" x14ac:dyDescent="0.25">
      <c r="A764" s="297" t="s">
        <v>2017</v>
      </c>
      <c r="B764" s="30" t="s">
        <v>2018</v>
      </c>
      <c r="C764" s="23"/>
      <c r="D764" s="29"/>
      <c r="E764" s="32">
        <v>0</v>
      </c>
      <c r="F764" s="98"/>
      <c r="G764" s="29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>
        <f t="shared" ref="S764:S772" si="56">SUM(E764:R764)</f>
        <v>0</v>
      </c>
      <c r="T764" s="34"/>
      <c r="U764" s="34"/>
      <c r="V764" s="35"/>
      <c r="W764" s="34"/>
      <c r="X764" s="34"/>
      <c r="Y764" s="34"/>
      <c r="Z764" s="34"/>
      <c r="AA764" s="34"/>
      <c r="AB764" s="34"/>
      <c r="AC764" s="34"/>
      <c r="AD764" s="34"/>
      <c r="AE764" s="34"/>
      <c r="AF764" s="34"/>
      <c r="AG764" s="34"/>
      <c r="AH764" s="34"/>
      <c r="AI764" s="34"/>
      <c r="AJ764" s="34"/>
      <c r="AK764" s="34">
        <f t="shared" si="54"/>
        <v>0</v>
      </c>
      <c r="AL764" s="141">
        <f t="shared" si="55"/>
        <v>0</v>
      </c>
      <c r="AM764" s="159" t="s">
        <v>1877</v>
      </c>
    </row>
    <row r="765" spans="1:39" x14ac:dyDescent="0.25">
      <c r="A765" s="297" t="s">
        <v>2019</v>
      </c>
      <c r="B765" s="30" t="s">
        <v>2020</v>
      </c>
      <c r="C765" s="23"/>
      <c r="D765" s="29"/>
      <c r="E765" s="32">
        <v>0</v>
      </c>
      <c r="F765" s="98"/>
      <c r="G765" s="29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>
        <f t="shared" si="56"/>
        <v>0</v>
      </c>
      <c r="T765" s="34"/>
      <c r="U765" s="34"/>
      <c r="V765" s="35"/>
      <c r="W765" s="34"/>
      <c r="X765" s="34"/>
      <c r="Y765" s="34"/>
      <c r="Z765" s="34"/>
      <c r="AA765" s="34"/>
      <c r="AB765" s="34"/>
      <c r="AC765" s="34"/>
      <c r="AD765" s="34"/>
      <c r="AE765" s="34"/>
      <c r="AF765" s="34"/>
      <c r="AG765" s="34"/>
      <c r="AH765" s="34"/>
      <c r="AI765" s="34"/>
      <c r="AJ765" s="34"/>
      <c r="AK765" s="34">
        <f t="shared" si="54"/>
        <v>0</v>
      </c>
      <c r="AL765" s="141">
        <f t="shared" si="55"/>
        <v>0</v>
      </c>
      <c r="AM765" s="159" t="s">
        <v>1877</v>
      </c>
    </row>
    <row r="766" spans="1:39" x14ac:dyDescent="0.25">
      <c r="A766" s="297" t="s">
        <v>2021</v>
      </c>
      <c r="B766" s="30" t="s">
        <v>2022</v>
      </c>
      <c r="C766" s="23"/>
      <c r="D766" s="29"/>
      <c r="E766" s="32">
        <v>0</v>
      </c>
      <c r="F766" s="98"/>
      <c r="G766" s="29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>
        <f t="shared" si="56"/>
        <v>0</v>
      </c>
      <c r="T766" s="34"/>
      <c r="U766" s="34"/>
      <c r="V766" s="35"/>
      <c r="W766" s="34"/>
      <c r="X766" s="34"/>
      <c r="Y766" s="34"/>
      <c r="Z766" s="34"/>
      <c r="AA766" s="34"/>
      <c r="AB766" s="34"/>
      <c r="AC766" s="34"/>
      <c r="AD766" s="34"/>
      <c r="AE766" s="34"/>
      <c r="AF766" s="34"/>
      <c r="AG766" s="34"/>
      <c r="AH766" s="34"/>
      <c r="AI766" s="34"/>
      <c r="AJ766" s="34"/>
      <c r="AK766" s="34">
        <f t="shared" si="54"/>
        <v>0</v>
      </c>
      <c r="AL766" s="141">
        <f t="shared" si="55"/>
        <v>0</v>
      </c>
      <c r="AM766" s="159" t="s">
        <v>1877</v>
      </c>
    </row>
    <row r="767" spans="1:39" x14ac:dyDescent="0.25">
      <c r="A767" s="297" t="s">
        <v>2023</v>
      </c>
      <c r="B767" s="30" t="s">
        <v>2024</v>
      </c>
      <c r="C767" s="23"/>
      <c r="D767" s="29"/>
      <c r="E767" s="32">
        <v>0</v>
      </c>
      <c r="F767" s="98"/>
      <c r="G767" s="29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>
        <f t="shared" si="56"/>
        <v>0</v>
      </c>
      <c r="T767" s="34"/>
      <c r="U767" s="34"/>
      <c r="V767" s="35"/>
      <c r="W767" s="34"/>
      <c r="X767" s="34"/>
      <c r="Y767" s="34"/>
      <c r="Z767" s="34"/>
      <c r="AA767" s="34"/>
      <c r="AB767" s="34"/>
      <c r="AC767" s="34"/>
      <c r="AD767" s="34"/>
      <c r="AE767" s="34"/>
      <c r="AF767" s="34"/>
      <c r="AG767" s="34"/>
      <c r="AH767" s="34"/>
      <c r="AI767" s="34"/>
      <c r="AJ767" s="34"/>
      <c r="AK767" s="34">
        <f t="shared" si="54"/>
        <v>0</v>
      </c>
      <c r="AL767" s="141">
        <f t="shared" si="55"/>
        <v>0</v>
      </c>
      <c r="AM767" s="159" t="s">
        <v>1877</v>
      </c>
    </row>
    <row r="768" spans="1:39" x14ac:dyDescent="0.25">
      <c r="A768" s="297" t="s">
        <v>2025</v>
      </c>
      <c r="B768" s="30" t="s">
        <v>2026</v>
      </c>
      <c r="C768" s="23"/>
      <c r="D768" s="29"/>
      <c r="E768" s="32">
        <v>0</v>
      </c>
      <c r="F768" s="98"/>
      <c r="G768" s="29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>
        <f t="shared" si="56"/>
        <v>0</v>
      </c>
      <c r="T768" s="34"/>
      <c r="U768" s="34"/>
      <c r="V768" s="35"/>
      <c r="W768" s="34"/>
      <c r="X768" s="34"/>
      <c r="Y768" s="34"/>
      <c r="Z768" s="34"/>
      <c r="AA768" s="34"/>
      <c r="AB768" s="34"/>
      <c r="AC768" s="34"/>
      <c r="AD768" s="34"/>
      <c r="AE768" s="34"/>
      <c r="AF768" s="34"/>
      <c r="AG768" s="34"/>
      <c r="AH768" s="34"/>
      <c r="AI768" s="34"/>
      <c r="AJ768" s="34"/>
      <c r="AK768" s="34">
        <f t="shared" si="54"/>
        <v>0</v>
      </c>
      <c r="AL768" s="141">
        <f t="shared" si="55"/>
        <v>0</v>
      </c>
      <c r="AM768" s="159" t="s">
        <v>1877</v>
      </c>
    </row>
    <row r="769" spans="1:39" x14ac:dyDescent="0.25">
      <c r="A769" s="297" t="s">
        <v>2027</v>
      </c>
      <c r="B769" s="30" t="s">
        <v>2028</v>
      </c>
      <c r="C769" s="23"/>
      <c r="D769" s="29"/>
      <c r="E769" s="32">
        <v>0</v>
      </c>
      <c r="F769" s="98"/>
      <c r="G769" s="29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>
        <f t="shared" si="56"/>
        <v>0</v>
      </c>
      <c r="T769" s="34"/>
      <c r="U769" s="34"/>
      <c r="V769" s="35"/>
      <c r="W769" s="34"/>
      <c r="X769" s="34"/>
      <c r="Y769" s="34"/>
      <c r="Z769" s="34"/>
      <c r="AA769" s="34"/>
      <c r="AB769" s="34"/>
      <c r="AC769" s="34"/>
      <c r="AD769" s="34"/>
      <c r="AE769" s="34"/>
      <c r="AF769" s="34"/>
      <c r="AG769" s="34"/>
      <c r="AH769" s="34"/>
      <c r="AI769" s="34"/>
      <c r="AJ769" s="34"/>
      <c r="AK769" s="34">
        <f t="shared" si="54"/>
        <v>0</v>
      </c>
      <c r="AL769" s="141">
        <f t="shared" si="55"/>
        <v>0</v>
      </c>
      <c r="AM769" s="159" t="s">
        <v>1877</v>
      </c>
    </row>
    <row r="770" spans="1:39" x14ac:dyDescent="0.25">
      <c r="A770" s="297" t="s">
        <v>2029</v>
      </c>
      <c r="B770" s="30" t="s">
        <v>2030</v>
      </c>
      <c r="C770" s="23"/>
      <c r="D770" s="29"/>
      <c r="E770" s="32">
        <v>0</v>
      </c>
      <c r="F770" s="98"/>
      <c r="G770" s="29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>
        <f t="shared" si="56"/>
        <v>0</v>
      </c>
      <c r="T770" s="34"/>
      <c r="U770" s="34"/>
      <c r="V770" s="35"/>
      <c r="W770" s="34"/>
      <c r="X770" s="34"/>
      <c r="Y770" s="34"/>
      <c r="Z770" s="34"/>
      <c r="AA770" s="34"/>
      <c r="AB770" s="34"/>
      <c r="AC770" s="34"/>
      <c r="AD770" s="34"/>
      <c r="AE770" s="34"/>
      <c r="AF770" s="34"/>
      <c r="AG770" s="34"/>
      <c r="AH770" s="34"/>
      <c r="AI770" s="34"/>
      <c r="AJ770" s="34"/>
      <c r="AK770" s="34">
        <f t="shared" si="54"/>
        <v>0</v>
      </c>
      <c r="AL770" s="141">
        <f t="shared" si="55"/>
        <v>0</v>
      </c>
      <c r="AM770" s="159" t="s">
        <v>1877</v>
      </c>
    </row>
    <row r="771" spans="1:39" x14ac:dyDescent="0.25">
      <c r="A771" s="297" t="s">
        <v>2031</v>
      </c>
      <c r="B771" s="30" t="s">
        <v>2032</v>
      </c>
      <c r="C771" s="23"/>
      <c r="D771" s="29"/>
      <c r="E771" s="32">
        <v>0</v>
      </c>
      <c r="F771" s="98"/>
      <c r="G771" s="29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>
        <f t="shared" si="56"/>
        <v>0</v>
      </c>
      <c r="T771" s="34"/>
      <c r="U771" s="34"/>
      <c r="V771" s="35"/>
      <c r="W771" s="34"/>
      <c r="X771" s="34"/>
      <c r="Y771" s="34"/>
      <c r="Z771" s="34"/>
      <c r="AA771" s="34"/>
      <c r="AB771" s="34"/>
      <c r="AC771" s="34"/>
      <c r="AD771" s="34"/>
      <c r="AE771" s="34"/>
      <c r="AF771" s="34"/>
      <c r="AG771" s="34"/>
      <c r="AH771" s="34"/>
      <c r="AI771" s="34"/>
      <c r="AJ771" s="34"/>
      <c r="AK771" s="34">
        <f t="shared" si="54"/>
        <v>0</v>
      </c>
      <c r="AL771" s="141">
        <f t="shared" si="55"/>
        <v>0</v>
      </c>
      <c r="AM771" s="159" t="s">
        <v>1877</v>
      </c>
    </row>
    <row r="772" spans="1:39" ht="15.75" thickBot="1" x14ac:dyDescent="0.3">
      <c r="A772" s="288" t="s">
        <v>2093</v>
      </c>
      <c r="B772" s="252" t="s">
        <v>2094</v>
      </c>
      <c r="C772" s="191"/>
      <c r="D772" s="246" t="s">
        <v>466</v>
      </c>
      <c r="E772" s="164">
        <v>100</v>
      </c>
      <c r="F772" s="247"/>
      <c r="G772" s="248"/>
      <c r="H772" s="167"/>
      <c r="I772" s="167"/>
      <c r="J772" s="167"/>
      <c r="K772" s="167"/>
      <c r="L772" s="167"/>
      <c r="M772" s="167"/>
      <c r="N772" s="167"/>
      <c r="O772" s="167"/>
      <c r="P772" s="167"/>
      <c r="Q772" s="167"/>
      <c r="R772" s="167"/>
      <c r="S772" s="167">
        <f t="shared" si="56"/>
        <v>100</v>
      </c>
      <c r="T772" s="167"/>
      <c r="U772" s="167"/>
      <c r="V772" s="168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7"/>
      <c r="AK772" s="167">
        <f t="shared" si="54"/>
        <v>0</v>
      </c>
      <c r="AL772" s="167">
        <f t="shared" si="55"/>
        <v>100</v>
      </c>
      <c r="AM772" s="234" t="s">
        <v>1785</v>
      </c>
    </row>
    <row r="773" spans="1:39" x14ac:dyDescent="0.25">
      <c r="AJ773" s="7"/>
    </row>
    <row r="774" spans="1:39" x14ac:dyDescent="0.25">
      <c r="AJ774" s="7"/>
    </row>
    <row r="775" spans="1:39" x14ac:dyDescent="0.25">
      <c r="AJ775" s="7"/>
    </row>
    <row r="776" spans="1:39" x14ac:dyDescent="0.25">
      <c r="AJ776" s="7"/>
    </row>
    <row r="777" spans="1:39" x14ac:dyDescent="0.25">
      <c r="AJ777" s="7"/>
    </row>
    <row r="778" spans="1:39" x14ac:dyDescent="0.25">
      <c r="AJ778" s="7"/>
    </row>
    <row r="779" spans="1:39" x14ac:dyDescent="0.25">
      <c r="AJ779" s="7"/>
    </row>
    <row r="780" spans="1:39" x14ac:dyDescent="0.25">
      <c r="AJ780" s="7"/>
    </row>
    <row r="781" spans="1:39" x14ac:dyDescent="0.25">
      <c r="AJ781" s="7"/>
    </row>
    <row r="782" spans="1:39" x14ac:dyDescent="0.25">
      <c r="AJ782" s="7"/>
    </row>
    <row r="783" spans="1:39" x14ac:dyDescent="0.25">
      <c r="AJ783" s="7"/>
    </row>
    <row r="784" spans="1:39" x14ac:dyDescent="0.25">
      <c r="AJ784" s="7"/>
    </row>
    <row r="785" spans="36:36" x14ac:dyDescent="0.25">
      <c r="AJ785" s="7"/>
    </row>
    <row r="786" spans="36:36" x14ac:dyDescent="0.25">
      <c r="AJ786" s="7"/>
    </row>
    <row r="787" spans="36:36" x14ac:dyDescent="0.25">
      <c r="AJ787" s="7"/>
    </row>
    <row r="788" spans="36:36" x14ac:dyDescent="0.25">
      <c r="AJ788" s="7"/>
    </row>
    <row r="789" spans="36:36" x14ac:dyDescent="0.25">
      <c r="AJ789" s="7"/>
    </row>
    <row r="790" spans="36:36" x14ac:dyDescent="0.25">
      <c r="AJ790" s="7"/>
    </row>
    <row r="791" spans="36:36" x14ac:dyDescent="0.25">
      <c r="AJ791" s="7"/>
    </row>
    <row r="792" spans="36:36" x14ac:dyDescent="0.25">
      <c r="AJ792" s="7"/>
    </row>
    <row r="793" spans="36:36" x14ac:dyDescent="0.25">
      <c r="AJ793" s="7"/>
    </row>
    <row r="794" spans="36:36" x14ac:dyDescent="0.25">
      <c r="AJ794" s="7"/>
    </row>
    <row r="795" spans="36:36" x14ac:dyDescent="0.25">
      <c r="AJ795" s="7"/>
    </row>
    <row r="796" spans="36:36" x14ac:dyDescent="0.25">
      <c r="AJ796" s="7"/>
    </row>
    <row r="797" spans="36:36" x14ac:dyDescent="0.25">
      <c r="AJ797" s="7"/>
    </row>
    <row r="798" spans="36:36" x14ac:dyDescent="0.25">
      <c r="AJ798" s="7"/>
    </row>
    <row r="799" spans="36:36" x14ac:dyDescent="0.25">
      <c r="AJ799" s="7"/>
    </row>
    <row r="800" spans="36:36" x14ac:dyDescent="0.25">
      <c r="AJ800" s="7"/>
    </row>
    <row r="801" spans="36:36" x14ac:dyDescent="0.25">
      <c r="AJ801" s="7"/>
    </row>
    <row r="802" spans="36:36" x14ac:dyDescent="0.25">
      <c r="AJ802" s="7"/>
    </row>
    <row r="803" spans="36:36" x14ac:dyDescent="0.25">
      <c r="AJ803" s="7"/>
    </row>
    <row r="804" spans="36:36" x14ac:dyDescent="0.25">
      <c r="AJ804" s="7"/>
    </row>
    <row r="805" spans="36:36" x14ac:dyDescent="0.25">
      <c r="AJ805" s="7"/>
    </row>
    <row r="806" spans="36:36" x14ac:dyDescent="0.25">
      <c r="AJ806" s="7"/>
    </row>
    <row r="807" spans="36:36" x14ac:dyDescent="0.25">
      <c r="AJ807" s="7"/>
    </row>
    <row r="808" spans="36:36" x14ac:dyDescent="0.25">
      <c r="AJ808" s="7"/>
    </row>
    <row r="809" spans="36:36" x14ac:dyDescent="0.25">
      <c r="AJ809" s="7"/>
    </row>
    <row r="810" spans="36:36" x14ac:dyDescent="0.25">
      <c r="AJ810" s="7"/>
    </row>
    <row r="811" spans="36:36" x14ac:dyDescent="0.25">
      <c r="AJ811" s="7"/>
    </row>
    <row r="812" spans="36:36" x14ac:dyDescent="0.25">
      <c r="AJ812" s="7"/>
    </row>
    <row r="813" spans="36:36" x14ac:dyDescent="0.25">
      <c r="AJ813" s="7"/>
    </row>
    <row r="814" spans="36:36" x14ac:dyDescent="0.25">
      <c r="AJ814" s="7"/>
    </row>
    <row r="815" spans="36:36" x14ac:dyDescent="0.25">
      <c r="AJ815" s="7"/>
    </row>
    <row r="816" spans="36:36" x14ac:dyDescent="0.25">
      <c r="AJ816" s="7"/>
    </row>
    <row r="817" spans="36:36" x14ac:dyDescent="0.25">
      <c r="AJ817" s="7"/>
    </row>
    <row r="818" spans="36:36" x14ac:dyDescent="0.25">
      <c r="AJ818" s="7"/>
    </row>
    <row r="819" spans="36:36" x14ac:dyDescent="0.25">
      <c r="AJ819" s="7"/>
    </row>
    <row r="820" spans="36:36" x14ac:dyDescent="0.25">
      <c r="AJ820" s="7"/>
    </row>
    <row r="821" spans="36:36" x14ac:dyDescent="0.25">
      <c r="AJ821" s="7"/>
    </row>
    <row r="822" spans="36:36" x14ac:dyDescent="0.25">
      <c r="AJ822" s="7"/>
    </row>
    <row r="823" spans="36:36" x14ac:dyDescent="0.25">
      <c r="AJ823" s="7"/>
    </row>
    <row r="824" spans="36:36" x14ac:dyDescent="0.25">
      <c r="AJ824" s="7"/>
    </row>
    <row r="825" spans="36:36" x14ac:dyDescent="0.25">
      <c r="AJ825" s="7"/>
    </row>
    <row r="826" spans="36:36" x14ac:dyDescent="0.25">
      <c r="AJ826" s="7"/>
    </row>
    <row r="827" spans="36:36" x14ac:dyDescent="0.25">
      <c r="AJ827" s="7"/>
    </row>
    <row r="828" spans="36:36" x14ac:dyDescent="0.25">
      <c r="AJ828" s="7"/>
    </row>
    <row r="829" spans="36:36" x14ac:dyDescent="0.25">
      <c r="AJ829" s="7"/>
    </row>
    <row r="830" spans="36:36" x14ac:dyDescent="0.25">
      <c r="AJ830" s="7"/>
    </row>
    <row r="831" spans="36:36" x14ac:dyDescent="0.25">
      <c r="AJ831" s="7"/>
    </row>
    <row r="832" spans="36:36" x14ac:dyDescent="0.25">
      <c r="AJ832" s="7"/>
    </row>
    <row r="833" spans="36:36" x14ac:dyDescent="0.25">
      <c r="AJ833" s="7"/>
    </row>
    <row r="834" spans="36:36" x14ac:dyDescent="0.25">
      <c r="AJ834" s="7"/>
    </row>
    <row r="835" spans="36:36" x14ac:dyDescent="0.25">
      <c r="AJ835" s="7"/>
    </row>
    <row r="836" spans="36:36" x14ac:dyDescent="0.25">
      <c r="AJ836" s="7"/>
    </row>
    <row r="837" spans="36:36" x14ac:dyDescent="0.25">
      <c r="AJ837" s="7"/>
    </row>
    <row r="838" spans="36:36" x14ac:dyDescent="0.25">
      <c r="AJ838" s="7"/>
    </row>
    <row r="839" spans="36:36" x14ac:dyDescent="0.25">
      <c r="AJ839" s="7"/>
    </row>
    <row r="840" spans="36:36" x14ac:dyDescent="0.25">
      <c r="AJ840" s="7"/>
    </row>
    <row r="841" spans="36:36" x14ac:dyDescent="0.25">
      <c r="AJ841" s="7"/>
    </row>
    <row r="842" spans="36:36" x14ac:dyDescent="0.25">
      <c r="AJ842" s="7"/>
    </row>
    <row r="843" spans="36:36" x14ac:dyDescent="0.25">
      <c r="AJ843" s="7"/>
    </row>
    <row r="844" spans="36:36" x14ac:dyDescent="0.25">
      <c r="AJ844" s="7"/>
    </row>
    <row r="845" spans="36:36" x14ac:dyDescent="0.25">
      <c r="AJ845" s="7"/>
    </row>
    <row r="846" spans="36:36" x14ac:dyDescent="0.25">
      <c r="AJ846" s="7"/>
    </row>
    <row r="847" spans="36:36" x14ac:dyDescent="0.25">
      <c r="AJ847" s="7"/>
    </row>
    <row r="848" spans="36:36" x14ac:dyDescent="0.25">
      <c r="AJ848" s="7"/>
    </row>
    <row r="849" spans="36:36" x14ac:dyDescent="0.25">
      <c r="AJ849" s="7"/>
    </row>
    <row r="850" spans="36:36" x14ac:dyDescent="0.25">
      <c r="AJ850" s="7"/>
    </row>
    <row r="851" spans="36:36" x14ac:dyDescent="0.25">
      <c r="AJ851" s="7"/>
    </row>
    <row r="852" spans="36:36" x14ac:dyDescent="0.25">
      <c r="AJ852" s="7"/>
    </row>
    <row r="853" spans="36:36" x14ac:dyDescent="0.25">
      <c r="AJ853" s="7"/>
    </row>
    <row r="854" spans="36:36" x14ac:dyDescent="0.25">
      <c r="AJ854" s="7"/>
    </row>
    <row r="855" spans="36:36" x14ac:dyDescent="0.25">
      <c r="AJ855" s="7"/>
    </row>
    <row r="856" spans="36:36" x14ac:dyDescent="0.25">
      <c r="AJ856" s="7"/>
    </row>
    <row r="857" spans="36:36" x14ac:dyDescent="0.25">
      <c r="AJ857" s="7"/>
    </row>
    <row r="858" spans="36:36" x14ac:dyDescent="0.25">
      <c r="AJ858" s="7"/>
    </row>
    <row r="859" spans="36:36" x14ac:dyDescent="0.25">
      <c r="AJ859" s="7"/>
    </row>
    <row r="860" spans="36:36" x14ac:dyDescent="0.25">
      <c r="AJ860" s="7"/>
    </row>
    <row r="861" spans="36:36" x14ac:dyDescent="0.25">
      <c r="AJ861" s="7"/>
    </row>
    <row r="862" spans="36:36" x14ac:dyDescent="0.25">
      <c r="AJ862" s="7"/>
    </row>
    <row r="863" spans="36:36" x14ac:dyDescent="0.25">
      <c r="AJ863" s="7"/>
    </row>
    <row r="864" spans="36:36" x14ac:dyDescent="0.25">
      <c r="AJ864" s="7"/>
    </row>
    <row r="865" spans="36:36" x14ac:dyDescent="0.25">
      <c r="AJ865" s="7"/>
    </row>
    <row r="866" spans="36:36" x14ac:dyDescent="0.25">
      <c r="AJ866" s="7"/>
    </row>
    <row r="867" spans="36:36" x14ac:dyDescent="0.25">
      <c r="AJ867" s="7"/>
    </row>
    <row r="868" spans="36:36" x14ac:dyDescent="0.25">
      <c r="AJ868" s="7"/>
    </row>
    <row r="869" spans="36:36" x14ac:dyDescent="0.25">
      <c r="AJ869" s="7"/>
    </row>
    <row r="870" spans="36:36" x14ac:dyDescent="0.25">
      <c r="AJ870" s="7"/>
    </row>
    <row r="871" spans="36:36" x14ac:dyDescent="0.25">
      <c r="AJ871" s="7"/>
    </row>
    <row r="872" spans="36:36" x14ac:dyDescent="0.25">
      <c r="AJ872" s="7"/>
    </row>
    <row r="873" spans="36:36" x14ac:dyDescent="0.25">
      <c r="AJ873" s="7"/>
    </row>
    <row r="874" spans="36:36" x14ac:dyDescent="0.25">
      <c r="AJ874" s="7"/>
    </row>
    <row r="875" spans="36:36" x14ac:dyDescent="0.25">
      <c r="AJ875" s="7"/>
    </row>
    <row r="876" spans="36:36" x14ac:dyDescent="0.25">
      <c r="AJ876" s="7"/>
    </row>
    <row r="877" spans="36:36" x14ac:dyDescent="0.25">
      <c r="AJ877" s="7"/>
    </row>
    <row r="878" spans="36:36" x14ac:dyDescent="0.25">
      <c r="AJ878" s="7"/>
    </row>
    <row r="879" spans="36:36" x14ac:dyDescent="0.25">
      <c r="AJ879" s="7"/>
    </row>
    <row r="880" spans="36:36" x14ac:dyDescent="0.25">
      <c r="AJ880" s="7"/>
    </row>
    <row r="881" spans="36:36" x14ac:dyDescent="0.25">
      <c r="AJ881" s="7"/>
    </row>
    <row r="882" spans="36:36" x14ac:dyDescent="0.25">
      <c r="AJ882" s="7"/>
    </row>
    <row r="883" spans="36:36" x14ac:dyDescent="0.25">
      <c r="AJ883" s="7"/>
    </row>
    <row r="884" spans="36:36" x14ac:dyDescent="0.25">
      <c r="AJ884" s="7"/>
    </row>
    <row r="885" spans="36:36" x14ac:dyDescent="0.25">
      <c r="AJ885" s="7"/>
    </row>
    <row r="886" spans="36:36" x14ac:dyDescent="0.25">
      <c r="AJ886" s="7"/>
    </row>
    <row r="887" spans="36:36" x14ac:dyDescent="0.25">
      <c r="AJ887" s="7"/>
    </row>
    <row r="888" spans="36:36" x14ac:dyDescent="0.25">
      <c r="AJ888" s="7"/>
    </row>
    <row r="889" spans="36:36" x14ac:dyDescent="0.25">
      <c r="AJ889" s="7"/>
    </row>
    <row r="890" spans="36:36" x14ac:dyDescent="0.25">
      <c r="AJ890" s="7"/>
    </row>
    <row r="891" spans="36:36" x14ac:dyDescent="0.25">
      <c r="AJ891" s="7"/>
    </row>
    <row r="892" spans="36:36" x14ac:dyDescent="0.25">
      <c r="AJ892" s="7"/>
    </row>
    <row r="893" spans="36:36" x14ac:dyDescent="0.25">
      <c r="AJ893" s="7"/>
    </row>
    <row r="894" spans="36:36" x14ac:dyDescent="0.25">
      <c r="AJ894" s="7"/>
    </row>
    <row r="895" spans="36:36" x14ac:dyDescent="0.25">
      <c r="AJ895" s="7"/>
    </row>
    <row r="896" spans="36:36" x14ac:dyDescent="0.25">
      <c r="AJ896" s="7"/>
    </row>
    <row r="897" spans="36:36" x14ac:dyDescent="0.25">
      <c r="AJ897" s="7"/>
    </row>
    <row r="898" spans="36:36" x14ac:dyDescent="0.25">
      <c r="AJ898" s="7"/>
    </row>
    <row r="899" spans="36:36" x14ac:dyDescent="0.25">
      <c r="AJ899" s="7"/>
    </row>
    <row r="900" spans="36:36" x14ac:dyDescent="0.25">
      <c r="AJ900" s="7"/>
    </row>
    <row r="901" spans="36:36" x14ac:dyDescent="0.25">
      <c r="AJ901" s="7"/>
    </row>
    <row r="902" spans="36:36" x14ac:dyDescent="0.25">
      <c r="AJ902" s="7"/>
    </row>
    <row r="903" spans="36:36" x14ac:dyDescent="0.25">
      <c r="AJ903" s="7"/>
    </row>
    <row r="904" spans="36:36" x14ac:dyDescent="0.25">
      <c r="AJ904" s="7"/>
    </row>
    <row r="905" spans="36:36" x14ac:dyDescent="0.25">
      <c r="AJ905" s="7"/>
    </row>
    <row r="906" spans="36:36" x14ac:dyDescent="0.25">
      <c r="AJ906" s="7"/>
    </row>
    <row r="907" spans="36:36" x14ac:dyDescent="0.25">
      <c r="AJ907" s="7"/>
    </row>
    <row r="908" spans="36:36" x14ac:dyDescent="0.25">
      <c r="AJ908" s="7"/>
    </row>
    <row r="909" spans="36:36" x14ac:dyDescent="0.25">
      <c r="AJ909" s="7"/>
    </row>
    <row r="910" spans="36:36" x14ac:dyDescent="0.25">
      <c r="AJ910" s="7"/>
    </row>
    <row r="911" spans="36:36" x14ac:dyDescent="0.25">
      <c r="AJ911" s="7"/>
    </row>
    <row r="912" spans="36:36" x14ac:dyDescent="0.25">
      <c r="AJ912" s="7"/>
    </row>
    <row r="913" spans="36:36" x14ac:dyDescent="0.25">
      <c r="AJ913" s="7"/>
    </row>
    <row r="914" spans="36:36" x14ac:dyDescent="0.25">
      <c r="AJ914" s="7"/>
    </row>
    <row r="915" spans="36:36" x14ac:dyDescent="0.25">
      <c r="AJ915" s="7"/>
    </row>
    <row r="916" spans="36:36" x14ac:dyDescent="0.25">
      <c r="AJ916" s="7"/>
    </row>
    <row r="917" spans="36:36" x14ac:dyDescent="0.25">
      <c r="AJ917" s="7"/>
    </row>
    <row r="918" spans="36:36" x14ac:dyDescent="0.25">
      <c r="AJ918" s="7"/>
    </row>
    <row r="919" spans="36:36" x14ac:dyDescent="0.25">
      <c r="AJ919" s="7"/>
    </row>
    <row r="920" spans="36:36" x14ac:dyDescent="0.25">
      <c r="AJ920" s="7"/>
    </row>
    <row r="921" spans="36:36" x14ac:dyDescent="0.25">
      <c r="AJ921" s="7"/>
    </row>
    <row r="922" spans="36:36" x14ac:dyDescent="0.25">
      <c r="AJ922" s="7"/>
    </row>
    <row r="923" spans="36:36" x14ac:dyDescent="0.25">
      <c r="AJ923" s="7"/>
    </row>
    <row r="924" spans="36:36" x14ac:dyDescent="0.25">
      <c r="AJ924" s="7"/>
    </row>
    <row r="925" spans="36:36" x14ac:dyDescent="0.25">
      <c r="AJ925" s="7"/>
    </row>
    <row r="926" spans="36:36" x14ac:dyDescent="0.25">
      <c r="AJ926" s="7"/>
    </row>
    <row r="927" spans="36:36" x14ac:dyDescent="0.25">
      <c r="AJ927" s="7"/>
    </row>
    <row r="928" spans="36:36" x14ac:dyDescent="0.25">
      <c r="AJ928" s="7"/>
    </row>
    <row r="929" spans="36:36" x14ac:dyDescent="0.25">
      <c r="AJ929" s="7"/>
    </row>
    <row r="930" spans="36:36" x14ac:dyDescent="0.25">
      <c r="AJ930" s="7"/>
    </row>
    <row r="931" spans="36:36" x14ac:dyDescent="0.25">
      <c r="AJ931" s="7"/>
    </row>
    <row r="932" spans="36:36" x14ac:dyDescent="0.25">
      <c r="AJ932" s="7"/>
    </row>
    <row r="933" spans="36:36" x14ac:dyDescent="0.25">
      <c r="AJ933" s="7"/>
    </row>
    <row r="934" spans="36:36" x14ac:dyDescent="0.25">
      <c r="AJ934" s="7"/>
    </row>
    <row r="935" spans="36:36" x14ac:dyDescent="0.25">
      <c r="AJ935" s="7"/>
    </row>
    <row r="936" spans="36:36" x14ac:dyDescent="0.25">
      <c r="AJ936" s="7"/>
    </row>
    <row r="937" spans="36:36" x14ac:dyDescent="0.25">
      <c r="AJ937" s="7"/>
    </row>
    <row r="938" spans="36:36" x14ac:dyDescent="0.25">
      <c r="AJ938" s="7"/>
    </row>
    <row r="939" spans="36:36" x14ac:dyDescent="0.25">
      <c r="AJ939" s="7"/>
    </row>
    <row r="940" spans="36:36" x14ac:dyDescent="0.25">
      <c r="AJ940" s="7"/>
    </row>
    <row r="941" spans="36:36" x14ac:dyDescent="0.25">
      <c r="AJ941" s="7"/>
    </row>
    <row r="942" spans="36:36" x14ac:dyDescent="0.25">
      <c r="AJ942" s="7"/>
    </row>
    <row r="943" spans="36:36" x14ac:dyDescent="0.25">
      <c r="AJ943" s="7"/>
    </row>
    <row r="944" spans="36:36" x14ac:dyDescent="0.25">
      <c r="AJ944" s="7"/>
    </row>
    <row r="945" spans="36:36" x14ac:dyDescent="0.25">
      <c r="AJ945" s="7"/>
    </row>
    <row r="946" spans="36:36" x14ac:dyDescent="0.25">
      <c r="AJ946" s="7"/>
    </row>
    <row r="947" spans="36:36" x14ac:dyDescent="0.25">
      <c r="AJ947" s="7"/>
    </row>
    <row r="948" spans="36:36" x14ac:dyDescent="0.25">
      <c r="AJ948" s="7"/>
    </row>
    <row r="949" spans="36:36" x14ac:dyDescent="0.25">
      <c r="AJ949" s="7"/>
    </row>
    <row r="950" spans="36:36" x14ac:dyDescent="0.25">
      <c r="AJ950" s="7"/>
    </row>
    <row r="951" spans="36:36" x14ac:dyDescent="0.25">
      <c r="AJ951" s="7"/>
    </row>
    <row r="952" spans="36:36" x14ac:dyDescent="0.25">
      <c r="AJ952" s="7"/>
    </row>
    <row r="953" spans="36:36" x14ac:dyDescent="0.25">
      <c r="AJ953" s="7"/>
    </row>
    <row r="954" spans="36:36" x14ac:dyDescent="0.25">
      <c r="AJ954" s="7"/>
    </row>
    <row r="955" spans="36:36" x14ac:dyDescent="0.25">
      <c r="AJ955" s="7"/>
    </row>
    <row r="956" spans="36:36" x14ac:dyDescent="0.25">
      <c r="AJ956" s="7"/>
    </row>
    <row r="957" spans="36:36" x14ac:dyDescent="0.25">
      <c r="AJ957" s="7"/>
    </row>
    <row r="958" spans="36:36" x14ac:dyDescent="0.25">
      <c r="AJ958" s="7"/>
    </row>
    <row r="959" spans="36:36" x14ac:dyDescent="0.25">
      <c r="AJ959" s="7"/>
    </row>
    <row r="960" spans="36:36" x14ac:dyDescent="0.25">
      <c r="AJ960" s="7"/>
    </row>
    <row r="961" spans="36:36" x14ac:dyDescent="0.25">
      <c r="AJ961" s="7"/>
    </row>
    <row r="962" spans="36:36" x14ac:dyDescent="0.25">
      <c r="AJ962" s="7"/>
    </row>
    <row r="963" spans="36:36" x14ac:dyDescent="0.25">
      <c r="AJ963" s="7"/>
    </row>
    <row r="964" spans="36:36" x14ac:dyDescent="0.25">
      <c r="AJ964" s="7"/>
    </row>
    <row r="965" spans="36:36" x14ac:dyDescent="0.25">
      <c r="AJ965" s="7"/>
    </row>
    <row r="966" spans="36:36" x14ac:dyDescent="0.25">
      <c r="AJ966" s="7"/>
    </row>
    <row r="967" spans="36:36" x14ac:dyDescent="0.25">
      <c r="AJ967" s="7"/>
    </row>
    <row r="968" spans="36:36" x14ac:dyDescent="0.25">
      <c r="AJ968" s="7"/>
    </row>
    <row r="969" spans="36:36" x14ac:dyDescent="0.25">
      <c r="AJ969" s="7"/>
    </row>
    <row r="970" spans="36:36" x14ac:dyDescent="0.25">
      <c r="AJ970" s="7"/>
    </row>
    <row r="971" spans="36:36" x14ac:dyDescent="0.25">
      <c r="AJ971" s="7"/>
    </row>
    <row r="972" spans="36:36" x14ac:dyDescent="0.25">
      <c r="AJ972" s="7"/>
    </row>
    <row r="973" spans="36:36" x14ac:dyDescent="0.25">
      <c r="AJ973" s="7"/>
    </row>
    <row r="974" spans="36:36" x14ac:dyDescent="0.25">
      <c r="AJ974" s="7"/>
    </row>
    <row r="975" spans="36:36" x14ac:dyDescent="0.25">
      <c r="AJ975" s="7"/>
    </row>
    <row r="976" spans="36:36" x14ac:dyDescent="0.25">
      <c r="AJ976" s="7"/>
    </row>
    <row r="977" spans="36:36" x14ac:dyDescent="0.25">
      <c r="AJ977" s="7"/>
    </row>
    <row r="978" spans="36:36" x14ac:dyDescent="0.25">
      <c r="AJ978" s="7"/>
    </row>
    <row r="979" spans="36:36" x14ac:dyDescent="0.25">
      <c r="AJ979" s="7"/>
    </row>
    <row r="980" spans="36:36" x14ac:dyDescent="0.25">
      <c r="AJ980" s="7"/>
    </row>
    <row r="981" spans="36:36" x14ac:dyDescent="0.25">
      <c r="AJ981" s="7"/>
    </row>
    <row r="982" spans="36:36" x14ac:dyDescent="0.25">
      <c r="AJ982" s="7"/>
    </row>
    <row r="983" spans="36:36" x14ac:dyDescent="0.25">
      <c r="AJ983" s="7"/>
    </row>
    <row r="984" spans="36:36" x14ac:dyDescent="0.25">
      <c r="AJ984" s="7"/>
    </row>
    <row r="985" spans="36:36" x14ac:dyDescent="0.25">
      <c r="AJ985" s="7"/>
    </row>
    <row r="986" spans="36:36" x14ac:dyDescent="0.25">
      <c r="AJ986" s="7"/>
    </row>
    <row r="987" spans="36:36" x14ac:dyDescent="0.25">
      <c r="AJ987" s="7"/>
    </row>
    <row r="988" spans="36:36" x14ac:dyDescent="0.25">
      <c r="AJ988" s="7"/>
    </row>
    <row r="989" spans="36:36" x14ac:dyDescent="0.25">
      <c r="AJ989" s="7"/>
    </row>
    <row r="990" spans="36:36" x14ac:dyDescent="0.25">
      <c r="AJ990" s="7"/>
    </row>
    <row r="991" spans="36:36" x14ac:dyDescent="0.25">
      <c r="AJ991" s="7"/>
    </row>
    <row r="992" spans="36:36" x14ac:dyDescent="0.25">
      <c r="AJ992" s="7"/>
    </row>
    <row r="993" spans="36:36" x14ac:dyDescent="0.25">
      <c r="AJ993" s="7"/>
    </row>
    <row r="994" spans="36:36" x14ac:dyDescent="0.25">
      <c r="AJ994" s="7"/>
    </row>
    <row r="995" spans="36:36" x14ac:dyDescent="0.25">
      <c r="AJ995" s="7"/>
    </row>
    <row r="996" spans="36:36" x14ac:dyDescent="0.25">
      <c r="AJ996" s="7"/>
    </row>
    <row r="997" spans="36:36" x14ac:dyDescent="0.25">
      <c r="AJ997" s="7"/>
    </row>
    <row r="998" spans="36:36" x14ac:dyDescent="0.25">
      <c r="AJ998" s="7"/>
    </row>
    <row r="999" spans="36:36" x14ac:dyDescent="0.25">
      <c r="AJ999" s="7"/>
    </row>
    <row r="1000" spans="36:36" x14ac:dyDescent="0.25">
      <c r="AJ1000" s="7"/>
    </row>
    <row r="1001" spans="36:36" x14ac:dyDescent="0.25">
      <c r="AJ1001" s="7"/>
    </row>
    <row r="1002" spans="36:36" x14ac:dyDescent="0.25">
      <c r="AJ1002" s="7"/>
    </row>
    <row r="1003" spans="36:36" x14ac:dyDescent="0.25">
      <c r="AJ1003" s="7"/>
    </row>
    <row r="1004" spans="36:36" x14ac:dyDescent="0.25">
      <c r="AJ1004" s="7"/>
    </row>
    <row r="1005" spans="36:36" x14ac:dyDescent="0.25">
      <c r="AJ1005" s="7"/>
    </row>
    <row r="1006" spans="36:36" x14ac:dyDescent="0.25">
      <c r="AJ1006" s="7"/>
    </row>
    <row r="1007" spans="36:36" x14ac:dyDescent="0.25">
      <c r="AJ1007" s="7"/>
    </row>
    <row r="1008" spans="36:36" x14ac:dyDescent="0.25">
      <c r="AJ1008" s="7"/>
    </row>
    <row r="1009" spans="36:36" x14ac:dyDescent="0.25">
      <c r="AJ1009" s="7"/>
    </row>
    <row r="1010" spans="36:36" x14ac:dyDescent="0.25">
      <c r="AJ1010" s="7"/>
    </row>
    <row r="1011" spans="36:36" x14ac:dyDescent="0.25">
      <c r="AJ1011" s="7"/>
    </row>
    <row r="1012" spans="36:36" x14ac:dyDescent="0.25">
      <c r="AJ1012" s="7"/>
    </row>
    <row r="1013" spans="36:36" x14ac:dyDescent="0.25">
      <c r="AJ1013" s="7"/>
    </row>
    <row r="1014" spans="36:36" x14ac:dyDescent="0.25">
      <c r="AJ1014" s="7"/>
    </row>
    <row r="1015" spans="36:36" x14ac:dyDescent="0.25">
      <c r="AJ1015" s="7"/>
    </row>
    <row r="1016" spans="36:36" x14ac:dyDescent="0.25">
      <c r="AJ1016" s="7"/>
    </row>
    <row r="1017" spans="36:36" x14ac:dyDescent="0.25">
      <c r="AJ1017" s="7"/>
    </row>
    <row r="1018" spans="36:36" x14ac:dyDescent="0.25">
      <c r="AJ1018" s="7"/>
    </row>
    <row r="1019" spans="36:36" x14ac:dyDescent="0.25">
      <c r="AJ1019" s="7"/>
    </row>
    <row r="1020" spans="36:36" x14ac:dyDescent="0.25">
      <c r="AJ1020" s="7"/>
    </row>
    <row r="1021" spans="36:36" x14ac:dyDescent="0.25">
      <c r="AJ1021" s="7"/>
    </row>
    <row r="1022" spans="36:36" x14ac:dyDescent="0.25">
      <c r="AJ1022" s="7"/>
    </row>
    <row r="1023" spans="36:36" x14ac:dyDescent="0.25">
      <c r="AJ1023" s="7"/>
    </row>
    <row r="1024" spans="36:36" x14ac:dyDescent="0.25">
      <c r="AJ1024" s="7"/>
    </row>
    <row r="1025" spans="36:36" x14ac:dyDescent="0.25">
      <c r="AJ1025" s="7"/>
    </row>
    <row r="1026" spans="36:36" x14ac:dyDescent="0.25">
      <c r="AJ1026" s="7"/>
    </row>
    <row r="1027" spans="36:36" x14ac:dyDescent="0.25">
      <c r="AJ1027" s="7"/>
    </row>
    <row r="1028" spans="36:36" x14ac:dyDescent="0.25">
      <c r="AJ1028" s="7"/>
    </row>
    <row r="1029" spans="36:36" x14ac:dyDescent="0.25">
      <c r="AJ1029" s="7"/>
    </row>
    <row r="1030" spans="36:36" x14ac:dyDescent="0.25">
      <c r="AJ1030" s="7"/>
    </row>
    <row r="1031" spans="36:36" x14ac:dyDescent="0.25">
      <c r="AJ1031" s="7"/>
    </row>
    <row r="1032" spans="36:36" x14ac:dyDescent="0.25">
      <c r="AJ1032" s="7"/>
    </row>
    <row r="1033" spans="36:36" x14ac:dyDescent="0.25">
      <c r="AJ1033" s="7"/>
    </row>
    <row r="1034" spans="36:36" x14ac:dyDescent="0.25">
      <c r="AJ1034" s="7"/>
    </row>
    <row r="1035" spans="36:36" x14ac:dyDescent="0.25">
      <c r="AJ1035" s="7"/>
    </row>
    <row r="1036" spans="36:36" x14ac:dyDescent="0.25">
      <c r="AJ1036" s="7"/>
    </row>
    <row r="1037" spans="36:36" x14ac:dyDescent="0.25">
      <c r="AJ1037" s="7"/>
    </row>
    <row r="1038" spans="36:36" x14ac:dyDescent="0.25">
      <c r="AJ1038" s="7"/>
    </row>
    <row r="1039" spans="36:36" x14ac:dyDescent="0.25">
      <c r="AJ1039" s="7"/>
    </row>
    <row r="1040" spans="36:36" x14ac:dyDescent="0.25">
      <c r="AJ1040" s="7"/>
    </row>
    <row r="1041" spans="36:36" x14ac:dyDescent="0.25">
      <c r="AJ1041" s="7"/>
    </row>
    <row r="1042" spans="36:36" x14ac:dyDescent="0.25">
      <c r="AJ1042" s="7"/>
    </row>
    <row r="1043" spans="36:36" x14ac:dyDescent="0.25">
      <c r="AJ1043" s="7"/>
    </row>
    <row r="1044" spans="36:36" x14ac:dyDescent="0.25">
      <c r="AJ1044" s="7"/>
    </row>
    <row r="1045" spans="36:36" x14ac:dyDescent="0.25">
      <c r="AJ1045" s="7"/>
    </row>
    <row r="1046" spans="36:36" x14ac:dyDescent="0.25">
      <c r="AJ1046" s="7"/>
    </row>
    <row r="1047" spans="36:36" x14ac:dyDescent="0.25">
      <c r="AJ1047" s="7"/>
    </row>
    <row r="1048" spans="36:36" x14ac:dyDescent="0.25">
      <c r="AJ1048" s="7"/>
    </row>
    <row r="1049" spans="36:36" x14ac:dyDescent="0.25">
      <c r="AJ1049" s="7"/>
    </row>
    <row r="1050" spans="36:36" x14ac:dyDescent="0.25">
      <c r="AJ1050" s="7"/>
    </row>
    <row r="1051" spans="36:36" x14ac:dyDescent="0.25">
      <c r="AJ1051" s="7"/>
    </row>
    <row r="1052" spans="36:36" x14ac:dyDescent="0.25">
      <c r="AJ1052" s="7"/>
    </row>
    <row r="1053" spans="36:36" x14ac:dyDescent="0.25">
      <c r="AJ1053" s="7"/>
    </row>
    <row r="1054" spans="36:36" x14ac:dyDescent="0.25">
      <c r="AJ1054" s="7"/>
    </row>
    <row r="1055" spans="36:36" x14ac:dyDescent="0.25">
      <c r="AJ1055" s="7"/>
    </row>
    <row r="1056" spans="36:36" x14ac:dyDescent="0.25">
      <c r="AJ1056" s="7"/>
    </row>
    <row r="1057" spans="36:36" x14ac:dyDescent="0.25">
      <c r="AJ1057" s="7"/>
    </row>
    <row r="1058" spans="36:36" x14ac:dyDescent="0.25">
      <c r="AJ1058" s="7"/>
    </row>
    <row r="1059" spans="36:36" x14ac:dyDescent="0.25">
      <c r="AJ1059" s="7"/>
    </row>
    <row r="1060" spans="36:36" x14ac:dyDescent="0.25">
      <c r="AJ1060" s="7"/>
    </row>
    <row r="1061" spans="36:36" x14ac:dyDescent="0.25">
      <c r="AJ1061" s="7"/>
    </row>
    <row r="1062" spans="36:36" x14ac:dyDescent="0.25">
      <c r="AJ1062" s="7"/>
    </row>
    <row r="1063" spans="36:36" x14ac:dyDescent="0.25">
      <c r="AJ1063" s="7"/>
    </row>
    <row r="1064" spans="36:36" x14ac:dyDescent="0.25">
      <c r="AJ1064" s="7"/>
    </row>
    <row r="1065" spans="36:36" x14ac:dyDescent="0.25">
      <c r="AJ1065" s="7"/>
    </row>
    <row r="1066" spans="36:36" x14ac:dyDescent="0.25">
      <c r="AJ1066" s="7"/>
    </row>
    <row r="1067" spans="36:36" x14ac:dyDescent="0.25">
      <c r="AJ1067" s="7"/>
    </row>
    <row r="1068" spans="36:36" x14ac:dyDescent="0.25">
      <c r="AJ1068" s="7"/>
    </row>
    <row r="1069" spans="36:36" x14ac:dyDescent="0.25">
      <c r="AJ1069" s="7"/>
    </row>
    <row r="1070" spans="36:36" x14ac:dyDescent="0.25">
      <c r="AJ1070" s="7"/>
    </row>
    <row r="1071" spans="36:36" x14ac:dyDescent="0.25">
      <c r="AJ1071" s="7"/>
    </row>
    <row r="1072" spans="36:36" x14ac:dyDescent="0.25">
      <c r="AJ1072" s="7"/>
    </row>
    <row r="1073" spans="36:36" x14ac:dyDescent="0.25">
      <c r="AJ1073" s="7"/>
    </row>
    <row r="1074" spans="36:36" x14ac:dyDescent="0.25">
      <c r="AJ1074" s="7"/>
    </row>
    <row r="1075" spans="36:36" x14ac:dyDescent="0.25">
      <c r="AJ1075" s="7"/>
    </row>
    <row r="1076" spans="36:36" x14ac:dyDescent="0.25">
      <c r="AJ1076" s="7"/>
    </row>
    <row r="1077" spans="36:36" x14ac:dyDescent="0.25">
      <c r="AJ1077" s="7"/>
    </row>
    <row r="1078" spans="36:36" x14ac:dyDescent="0.25">
      <c r="AJ1078" s="7"/>
    </row>
    <row r="1079" spans="36:36" x14ac:dyDescent="0.25">
      <c r="AJ1079" s="7"/>
    </row>
    <row r="1080" spans="36:36" x14ac:dyDescent="0.25">
      <c r="AJ1080" s="7"/>
    </row>
    <row r="1081" spans="36:36" x14ac:dyDescent="0.25">
      <c r="AJ1081" s="7"/>
    </row>
    <row r="1082" spans="36:36" x14ac:dyDescent="0.25">
      <c r="AJ1082" s="7"/>
    </row>
    <row r="1083" spans="36:36" x14ac:dyDescent="0.25">
      <c r="AJ1083" s="7"/>
    </row>
    <row r="1084" spans="36:36" x14ac:dyDescent="0.25">
      <c r="AJ1084" s="7"/>
    </row>
    <row r="1085" spans="36:36" x14ac:dyDescent="0.25">
      <c r="AJ1085" s="7"/>
    </row>
    <row r="1086" spans="36:36" x14ac:dyDescent="0.25">
      <c r="AJ1086" s="7"/>
    </row>
    <row r="1087" spans="36:36" x14ac:dyDescent="0.25">
      <c r="AJ1087" s="7"/>
    </row>
    <row r="1088" spans="36:36" x14ac:dyDescent="0.25">
      <c r="AJ1088" s="7"/>
    </row>
    <row r="1089" spans="36:36" x14ac:dyDescent="0.25">
      <c r="AJ1089" s="7"/>
    </row>
    <row r="1090" spans="36:36" x14ac:dyDescent="0.25">
      <c r="AJ1090" s="7"/>
    </row>
    <row r="1091" spans="36:36" x14ac:dyDescent="0.25">
      <c r="AJ1091" s="7"/>
    </row>
    <row r="1092" spans="36:36" x14ac:dyDescent="0.25">
      <c r="AJ1092" s="7"/>
    </row>
    <row r="1093" spans="36:36" x14ac:dyDescent="0.25">
      <c r="AJ1093" s="7"/>
    </row>
    <row r="1094" spans="36:36" x14ac:dyDescent="0.25">
      <c r="AJ1094" s="7"/>
    </row>
    <row r="1095" spans="36:36" x14ac:dyDescent="0.25">
      <c r="AJ1095" s="7"/>
    </row>
    <row r="1096" spans="36:36" x14ac:dyDescent="0.25">
      <c r="AJ1096" s="7"/>
    </row>
    <row r="1097" spans="36:36" x14ac:dyDescent="0.25">
      <c r="AJ1097" s="7"/>
    </row>
    <row r="1098" spans="36:36" x14ac:dyDescent="0.25">
      <c r="AJ1098" s="7"/>
    </row>
    <row r="1099" spans="36:36" x14ac:dyDescent="0.25">
      <c r="AJ1099" s="7"/>
    </row>
    <row r="1100" spans="36:36" x14ac:dyDescent="0.25">
      <c r="AJ1100" s="7"/>
    </row>
    <row r="1101" spans="36:36" x14ac:dyDescent="0.25">
      <c r="AJ1101" s="7"/>
    </row>
    <row r="1102" spans="36:36" x14ac:dyDescent="0.25">
      <c r="AJ1102" s="7"/>
    </row>
    <row r="1103" spans="36:36" x14ac:dyDescent="0.25">
      <c r="AJ1103" s="7"/>
    </row>
    <row r="1104" spans="36:36" x14ac:dyDescent="0.25">
      <c r="AJ1104" s="7"/>
    </row>
    <row r="1105" spans="36:36" x14ac:dyDescent="0.25">
      <c r="AJ1105" s="7"/>
    </row>
    <row r="1106" spans="36:36" x14ac:dyDescent="0.25">
      <c r="AJ1106" s="7"/>
    </row>
    <row r="1107" spans="36:36" x14ac:dyDescent="0.25">
      <c r="AJ1107" s="7"/>
    </row>
    <row r="1108" spans="36:36" x14ac:dyDescent="0.25">
      <c r="AJ1108" s="7"/>
    </row>
    <row r="1109" spans="36:36" x14ac:dyDescent="0.25">
      <c r="AJ1109" s="7"/>
    </row>
    <row r="1110" spans="36:36" x14ac:dyDescent="0.25">
      <c r="AJ1110" s="7"/>
    </row>
    <row r="1111" spans="36:36" x14ac:dyDescent="0.25">
      <c r="AJ1111" s="7"/>
    </row>
    <row r="1112" spans="36:36" x14ac:dyDescent="0.25">
      <c r="AJ1112" s="7"/>
    </row>
    <row r="1113" spans="36:36" x14ac:dyDescent="0.25">
      <c r="AJ1113" s="7"/>
    </row>
    <row r="1114" spans="36:36" x14ac:dyDescent="0.25">
      <c r="AJ1114" s="7"/>
    </row>
    <row r="1115" spans="36:36" x14ac:dyDescent="0.25">
      <c r="AJ1115" s="7"/>
    </row>
    <row r="1116" spans="36:36" x14ac:dyDescent="0.25">
      <c r="AJ1116" s="7"/>
    </row>
    <row r="1117" spans="36:36" x14ac:dyDescent="0.25">
      <c r="AJ1117" s="7"/>
    </row>
    <row r="1118" spans="36:36" x14ac:dyDescent="0.25">
      <c r="AJ1118" s="7"/>
    </row>
    <row r="1119" spans="36:36" x14ac:dyDescent="0.25">
      <c r="AJ1119" s="7"/>
    </row>
    <row r="1120" spans="36:36" x14ac:dyDescent="0.25">
      <c r="AJ1120" s="7"/>
    </row>
    <row r="1121" spans="36:36" x14ac:dyDescent="0.25">
      <c r="AJ1121" s="7"/>
    </row>
    <row r="1122" spans="36:36" x14ac:dyDescent="0.25">
      <c r="AJ1122" s="7"/>
    </row>
    <row r="1123" spans="36:36" x14ac:dyDescent="0.25">
      <c r="AJ1123" s="7"/>
    </row>
    <row r="1124" spans="36:36" x14ac:dyDescent="0.25">
      <c r="AJ1124" s="7"/>
    </row>
    <row r="1125" spans="36:36" x14ac:dyDescent="0.25">
      <c r="AJ1125" s="7"/>
    </row>
    <row r="1126" spans="36:36" x14ac:dyDescent="0.25">
      <c r="AJ1126" s="7"/>
    </row>
    <row r="1127" spans="36:36" x14ac:dyDescent="0.25">
      <c r="AJ1127" s="7"/>
    </row>
    <row r="1128" spans="36:36" x14ac:dyDescent="0.25">
      <c r="AJ1128" s="7"/>
    </row>
    <row r="1129" spans="36:36" x14ac:dyDescent="0.25">
      <c r="AJ1129" s="7"/>
    </row>
    <row r="1130" spans="36:36" x14ac:dyDescent="0.25">
      <c r="AJ1130" s="7"/>
    </row>
    <row r="1131" spans="36:36" x14ac:dyDescent="0.25">
      <c r="AJ1131" s="7"/>
    </row>
    <row r="1132" spans="36:36" x14ac:dyDescent="0.25">
      <c r="AJ1132" s="7"/>
    </row>
    <row r="1133" spans="36:36" x14ac:dyDescent="0.25">
      <c r="AJ1133" s="7"/>
    </row>
    <row r="1134" spans="36:36" x14ac:dyDescent="0.25">
      <c r="AJ1134" s="7"/>
    </row>
    <row r="1135" spans="36:36" x14ac:dyDescent="0.25">
      <c r="AJ1135" s="7"/>
    </row>
    <row r="1136" spans="36:36" x14ac:dyDescent="0.25">
      <c r="AJ1136" s="7"/>
    </row>
    <row r="1137" spans="36:36" x14ac:dyDescent="0.25">
      <c r="AJ1137" s="7"/>
    </row>
    <row r="1138" spans="36:36" x14ac:dyDescent="0.25">
      <c r="AJ1138" s="7"/>
    </row>
    <row r="1139" spans="36:36" x14ac:dyDescent="0.25">
      <c r="AJ1139" s="7"/>
    </row>
    <row r="1140" spans="36:36" x14ac:dyDescent="0.25">
      <c r="AJ1140" s="7"/>
    </row>
    <row r="1141" spans="36:36" x14ac:dyDescent="0.25">
      <c r="AJ1141" s="7"/>
    </row>
    <row r="1142" spans="36:36" x14ac:dyDescent="0.25">
      <c r="AJ1142" s="7"/>
    </row>
    <row r="1143" spans="36:36" x14ac:dyDescent="0.25">
      <c r="AJ1143" s="7"/>
    </row>
    <row r="1144" spans="36:36" x14ac:dyDescent="0.25">
      <c r="AJ1144" s="7"/>
    </row>
    <row r="1145" spans="36:36" x14ac:dyDescent="0.25">
      <c r="AJ1145" s="7"/>
    </row>
    <row r="1146" spans="36:36" x14ac:dyDescent="0.25">
      <c r="AJ1146" s="7"/>
    </row>
    <row r="1147" spans="36:36" x14ac:dyDescent="0.25">
      <c r="AJ1147" s="7"/>
    </row>
    <row r="1148" spans="36:36" x14ac:dyDescent="0.25">
      <c r="AJ1148" s="7"/>
    </row>
    <row r="1149" spans="36:36" x14ac:dyDescent="0.25">
      <c r="AJ1149" s="7"/>
    </row>
    <row r="1150" spans="36:36" x14ac:dyDescent="0.25">
      <c r="AJ1150" s="7"/>
    </row>
    <row r="1151" spans="36:36" x14ac:dyDescent="0.25">
      <c r="AJ1151" s="7"/>
    </row>
    <row r="1152" spans="36:36" x14ac:dyDescent="0.25">
      <c r="AJ1152" s="7"/>
    </row>
    <row r="1153" spans="36:36" x14ac:dyDescent="0.25">
      <c r="AJ1153" s="7"/>
    </row>
    <row r="1154" spans="36:36" x14ac:dyDescent="0.25">
      <c r="AJ1154" s="7"/>
    </row>
    <row r="1155" spans="36:36" x14ac:dyDescent="0.25">
      <c r="AJ1155" s="7"/>
    </row>
    <row r="1156" spans="36:36" x14ac:dyDescent="0.25">
      <c r="AJ1156" s="7"/>
    </row>
    <row r="1157" spans="36:36" x14ac:dyDescent="0.25">
      <c r="AJ1157" s="7"/>
    </row>
    <row r="1158" spans="36:36" x14ac:dyDescent="0.25">
      <c r="AJ1158" s="7"/>
    </row>
    <row r="1159" spans="36:36" x14ac:dyDescent="0.25">
      <c r="AJ1159" s="7"/>
    </row>
    <row r="1160" spans="36:36" x14ac:dyDescent="0.25">
      <c r="AJ1160" s="7"/>
    </row>
    <row r="1161" spans="36:36" x14ac:dyDescent="0.25">
      <c r="AJ1161" s="7"/>
    </row>
    <row r="1162" spans="36:36" x14ac:dyDescent="0.25">
      <c r="AJ1162" s="7"/>
    </row>
    <row r="1163" spans="36:36" x14ac:dyDescent="0.25">
      <c r="AJ1163" s="7"/>
    </row>
    <row r="1164" spans="36:36" x14ac:dyDescent="0.25">
      <c r="AJ1164" s="7"/>
    </row>
    <row r="1165" spans="36:36" x14ac:dyDescent="0.25">
      <c r="AJ1165" s="7"/>
    </row>
    <row r="1166" spans="36:36" x14ac:dyDescent="0.25">
      <c r="AJ1166" s="7"/>
    </row>
    <row r="1167" spans="36:36" x14ac:dyDescent="0.25">
      <c r="AJ1167" s="7"/>
    </row>
    <row r="1168" spans="36:36" x14ac:dyDescent="0.25">
      <c r="AJ1168" s="7"/>
    </row>
    <row r="1169" spans="36:36" x14ac:dyDescent="0.25">
      <c r="AJ1169" s="7"/>
    </row>
    <row r="1170" spans="36:36" x14ac:dyDescent="0.25">
      <c r="AJ1170" s="7"/>
    </row>
    <row r="1171" spans="36:36" x14ac:dyDescent="0.25">
      <c r="AJ1171" s="7"/>
    </row>
    <row r="1172" spans="36:36" x14ac:dyDescent="0.25">
      <c r="AJ1172" s="7"/>
    </row>
    <row r="1173" spans="36:36" x14ac:dyDescent="0.25">
      <c r="AJ1173" s="7"/>
    </row>
    <row r="1174" spans="36:36" x14ac:dyDescent="0.25">
      <c r="AJ1174" s="7"/>
    </row>
    <row r="1175" spans="36:36" x14ac:dyDescent="0.25">
      <c r="AJ1175" s="7"/>
    </row>
    <row r="1176" spans="36:36" x14ac:dyDescent="0.25">
      <c r="AJ1176" s="7"/>
    </row>
    <row r="1177" spans="36:36" x14ac:dyDescent="0.25">
      <c r="AJ1177" s="7"/>
    </row>
    <row r="1178" spans="36:36" x14ac:dyDescent="0.25">
      <c r="AJ1178" s="7"/>
    </row>
    <row r="1179" spans="36:36" x14ac:dyDescent="0.25">
      <c r="AJ1179" s="7"/>
    </row>
    <row r="1180" spans="36:36" x14ac:dyDescent="0.25">
      <c r="AJ1180" s="7"/>
    </row>
    <row r="1181" spans="36:36" x14ac:dyDescent="0.25">
      <c r="AJ1181" s="7"/>
    </row>
    <row r="1182" spans="36:36" x14ac:dyDescent="0.25">
      <c r="AJ1182" s="7"/>
    </row>
    <row r="1183" spans="36:36" x14ac:dyDescent="0.25">
      <c r="AJ1183" s="7"/>
    </row>
    <row r="1184" spans="36:36" x14ac:dyDescent="0.25">
      <c r="AJ1184" s="7"/>
    </row>
    <row r="1185" spans="36:36" x14ac:dyDescent="0.25">
      <c r="AJ1185" s="7"/>
    </row>
    <row r="1186" spans="36:36" x14ac:dyDescent="0.25">
      <c r="AJ1186" s="7"/>
    </row>
    <row r="1187" spans="36:36" x14ac:dyDescent="0.25">
      <c r="AJ1187" s="7"/>
    </row>
    <row r="1188" spans="36:36" x14ac:dyDescent="0.25">
      <c r="AJ1188" s="7"/>
    </row>
    <row r="1189" spans="36:36" x14ac:dyDescent="0.25">
      <c r="AJ1189" s="7"/>
    </row>
    <row r="1190" spans="36:36" x14ac:dyDescent="0.25">
      <c r="AJ1190" s="7"/>
    </row>
    <row r="1191" spans="36:36" x14ac:dyDescent="0.25">
      <c r="AJ1191" s="7"/>
    </row>
    <row r="1192" spans="36:36" x14ac:dyDescent="0.25">
      <c r="AJ1192" s="7"/>
    </row>
    <row r="1193" spans="36:36" x14ac:dyDescent="0.25">
      <c r="AJ1193" s="7"/>
    </row>
    <row r="1194" spans="36:36" x14ac:dyDescent="0.25">
      <c r="AJ1194" s="7"/>
    </row>
    <row r="1195" spans="36:36" x14ac:dyDescent="0.25">
      <c r="AJ1195" s="7"/>
    </row>
    <row r="1196" spans="36:36" x14ac:dyDescent="0.25">
      <c r="AJ1196" s="7"/>
    </row>
    <row r="1197" spans="36:36" x14ac:dyDescent="0.25">
      <c r="AJ1197" s="7"/>
    </row>
    <row r="1198" spans="36:36" x14ac:dyDescent="0.25">
      <c r="AJ1198" s="7"/>
    </row>
    <row r="1199" spans="36:36" x14ac:dyDescent="0.25">
      <c r="AJ1199" s="7"/>
    </row>
    <row r="1200" spans="36:36" x14ac:dyDescent="0.25">
      <c r="AJ1200" s="7"/>
    </row>
    <row r="1201" spans="36:36" x14ac:dyDescent="0.25">
      <c r="AJ1201" s="7"/>
    </row>
    <row r="1202" spans="36:36" x14ac:dyDescent="0.25">
      <c r="AJ1202" s="7"/>
    </row>
    <row r="1203" spans="36:36" x14ac:dyDescent="0.25">
      <c r="AJ1203" s="7"/>
    </row>
    <row r="1204" spans="36:36" x14ac:dyDescent="0.25">
      <c r="AJ1204" s="7"/>
    </row>
    <row r="1205" spans="36:36" x14ac:dyDescent="0.25">
      <c r="AJ1205" s="7"/>
    </row>
    <row r="1206" spans="36:36" x14ac:dyDescent="0.25">
      <c r="AJ1206" s="7"/>
    </row>
    <row r="1207" spans="36:36" x14ac:dyDescent="0.25">
      <c r="AJ1207" s="7"/>
    </row>
    <row r="1208" spans="36:36" x14ac:dyDescent="0.25">
      <c r="AJ1208" s="7"/>
    </row>
    <row r="1209" spans="36:36" x14ac:dyDescent="0.25">
      <c r="AJ1209" s="7"/>
    </row>
    <row r="1210" spans="36:36" x14ac:dyDescent="0.25">
      <c r="AJ1210" s="7"/>
    </row>
    <row r="1211" spans="36:36" x14ac:dyDescent="0.25">
      <c r="AJ1211" s="7"/>
    </row>
    <row r="1212" spans="36:36" x14ac:dyDescent="0.25">
      <c r="AJ1212" s="7"/>
    </row>
    <row r="1213" spans="36:36" x14ac:dyDescent="0.25">
      <c r="AJ1213" s="7"/>
    </row>
    <row r="1214" spans="36:36" x14ac:dyDescent="0.25">
      <c r="AJ1214" s="7"/>
    </row>
    <row r="1215" spans="36:36" x14ac:dyDescent="0.25">
      <c r="AJ1215" s="7"/>
    </row>
    <row r="1216" spans="36:36" x14ac:dyDescent="0.25">
      <c r="AJ1216" s="7"/>
    </row>
    <row r="1217" spans="36:36" x14ac:dyDescent="0.25">
      <c r="AJ1217" s="7"/>
    </row>
    <row r="1218" spans="36:36" x14ac:dyDescent="0.25">
      <c r="AJ1218" s="7"/>
    </row>
    <row r="1219" spans="36:36" x14ac:dyDescent="0.25">
      <c r="AJ1219" s="7"/>
    </row>
    <row r="1220" spans="36:36" x14ac:dyDescent="0.25">
      <c r="AJ1220" s="7"/>
    </row>
    <row r="1221" spans="36:36" x14ac:dyDescent="0.25">
      <c r="AJ1221" s="7"/>
    </row>
    <row r="1222" spans="36:36" x14ac:dyDescent="0.25">
      <c r="AJ1222" s="7"/>
    </row>
    <row r="1223" spans="36:36" x14ac:dyDescent="0.25">
      <c r="AJ1223" s="7"/>
    </row>
    <row r="1224" spans="36:36" x14ac:dyDescent="0.25">
      <c r="AJ1224" s="7"/>
    </row>
    <row r="1225" spans="36:36" x14ac:dyDescent="0.25">
      <c r="AJ1225" s="7"/>
    </row>
    <row r="1226" spans="36:36" x14ac:dyDescent="0.25">
      <c r="AJ1226" s="7"/>
    </row>
    <row r="1227" spans="36:36" x14ac:dyDescent="0.25">
      <c r="AJ1227" s="7"/>
    </row>
    <row r="1228" spans="36:36" x14ac:dyDescent="0.25">
      <c r="AJ1228" s="7"/>
    </row>
    <row r="1229" spans="36:36" x14ac:dyDescent="0.25">
      <c r="AJ1229" s="7"/>
    </row>
    <row r="1230" spans="36:36" x14ac:dyDescent="0.25">
      <c r="AJ1230" s="7"/>
    </row>
    <row r="1231" spans="36:36" x14ac:dyDescent="0.25">
      <c r="AJ1231" s="7"/>
    </row>
    <row r="1232" spans="36:36" x14ac:dyDescent="0.25">
      <c r="AJ1232" s="7"/>
    </row>
    <row r="1233" spans="36:36" x14ac:dyDescent="0.25">
      <c r="AJ1233" s="7"/>
    </row>
    <row r="1234" spans="36:36" x14ac:dyDescent="0.25">
      <c r="AJ1234" s="7"/>
    </row>
    <row r="1235" spans="36:36" x14ac:dyDescent="0.25">
      <c r="AJ1235" s="7"/>
    </row>
    <row r="1236" spans="36:36" x14ac:dyDescent="0.25">
      <c r="AJ1236" s="7"/>
    </row>
    <row r="1237" spans="36:36" x14ac:dyDescent="0.25">
      <c r="AJ1237" s="7"/>
    </row>
    <row r="1238" spans="36:36" x14ac:dyDescent="0.25">
      <c r="AJ1238" s="7"/>
    </row>
    <row r="1239" spans="36:36" x14ac:dyDescent="0.25">
      <c r="AJ1239" s="7"/>
    </row>
    <row r="1240" spans="36:36" x14ac:dyDescent="0.25">
      <c r="AJ1240" s="7"/>
    </row>
    <row r="1241" spans="36:36" x14ac:dyDescent="0.25">
      <c r="AJ1241" s="7"/>
    </row>
    <row r="1242" spans="36:36" x14ac:dyDescent="0.25">
      <c r="AJ1242" s="7"/>
    </row>
    <row r="1243" spans="36:36" x14ac:dyDescent="0.25">
      <c r="AJ1243" s="7"/>
    </row>
    <row r="1244" spans="36:36" x14ac:dyDescent="0.25">
      <c r="AJ1244" s="7"/>
    </row>
    <row r="1245" spans="36:36" x14ac:dyDescent="0.25">
      <c r="AJ1245" s="7"/>
    </row>
    <row r="1246" spans="36:36" x14ac:dyDescent="0.25">
      <c r="AJ1246" s="7"/>
    </row>
    <row r="1247" spans="36:36" x14ac:dyDescent="0.25">
      <c r="AJ1247" s="7"/>
    </row>
    <row r="1248" spans="36:36" x14ac:dyDescent="0.25">
      <c r="AJ1248" s="7"/>
    </row>
    <row r="1249" spans="36:36" x14ac:dyDescent="0.25">
      <c r="AJ1249" s="7"/>
    </row>
    <row r="1250" spans="36:36" x14ac:dyDescent="0.25">
      <c r="AJ1250" s="7"/>
    </row>
    <row r="1251" spans="36:36" x14ac:dyDescent="0.25">
      <c r="AJ1251" s="7"/>
    </row>
    <row r="1252" spans="36:36" x14ac:dyDescent="0.25">
      <c r="AJ1252" s="7"/>
    </row>
    <row r="1253" spans="36:36" x14ac:dyDescent="0.25">
      <c r="AJ1253" s="7"/>
    </row>
    <row r="1254" spans="36:36" x14ac:dyDescent="0.25">
      <c r="AJ1254" s="7"/>
    </row>
    <row r="1255" spans="36:36" x14ac:dyDescent="0.25">
      <c r="AJ1255" s="7"/>
    </row>
    <row r="1256" spans="36:36" x14ac:dyDescent="0.25">
      <c r="AJ1256" s="7"/>
    </row>
    <row r="1257" spans="36:36" x14ac:dyDescent="0.25">
      <c r="AJ1257" s="7"/>
    </row>
    <row r="1258" spans="36:36" x14ac:dyDescent="0.25">
      <c r="AJ1258" s="7"/>
    </row>
    <row r="1259" spans="36:36" x14ac:dyDescent="0.25">
      <c r="AJ1259" s="7"/>
    </row>
    <row r="1260" spans="36:36" x14ac:dyDescent="0.25">
      <c r="AJ1260" s="7"/>
    </row>
    <row r="1261" spans="36:36" x14ac:dyDescent="0.25">
      <c r="AJ1261" s="7"/>
    </row>
    <row r="1262" spans="36:36" x14ac:dyDescent="0.25">
      <c r="AJ1262" s="7"/>
    </row>
    <row r="1263" spans="36:36" x14ac:dyDescent="0.25">
      <c r="AJ1263" s="7"/>
    </row>
    <row r="1264" spans="36:36" x14ac:dyDescent="0.25">
      <c r="AJ1264" s="7"/>
    </row>
    <row r="1265" spans="36:36" x14ac:dyDescent="0.25">
      <c r="AJ1265" s="7"/>
    </row>
    <row r="1266" spans="36:36" x14ac:dyDescent="0.25">
      <c r="AJ1266" s="7"/>
    </row>
    <row r="1267" spans="36:36" x14ac:dyDescent="0.25">
      <c r="AJ1267" s="7"/>
    </row>
    <row r="1268" spans="36:36" x14ac:dyDescent="0.25">
      <c r="AJ1268" s="7"/>
    </row>
    <row r="1269" spans="36:36" x14ac:dyDescent="0.25">
      <c r="AJ1269" s="7"/>
    </row>
    <row r="1270" spans="36:36" x14ac:dyDescent="0.25">
      <c r="AJ1270" s="7"/>
    </row>
    <row r="1271" spans="36:36" x14ac:dyDescent="0.25">
      <c r="AJ1271" s="7"/>
    </row>
    <row r="1272" spans="36:36" x14ac:dyDescent="0.25">
      <c r="AJ1272" s="7"/>
    </row>
    <row r="1273" spans="36:36" x14ac:dyDescent="0.25">
      <c r="AJ1273" s="7"/>
    </row>
    <row r="1274" spans="36:36" x14ac:dyDescent="0.25">
      <c r="AJ1274" s="7"/>
    </row>
    <row r="1275" spans="36:36" x14ac:dyDescent="0.25">
      <c r="AJ1275" s="7"/>
    </row>
    <row r="1276" spans="36:36" x14ac:dyDescent="0.25">
      <c r="AJ1276" s="7"/>
    </row>
    <row r="1277" spans="36:36" x14ac:dyDescent="0.25">
      <c r="AJ1277" s="7"/>
    </row>
    <row r="1278" spans="36:36" x14ac:dyDescent="0.25">
      <c r="AJ1278" s="7"/>
    </row>
    <row r="1279" spans="36:36" x14ac:dyDescent="0.25">
      <c r="AJ1279" s="7"/>
    </row>
    <row r="1280" spans="36:36" x14ac:dyDescent="0.25">
      <c r="AJ1280" s="7"/>
    </row>
    <row r="1281" spans="36:36" x14ac:dyDescent="0.25">
      <c r="AJ1281" s="7"/>
    </row>
    <row r="1282" spans="36:36" x14ac:dyDescent="0.25">
      <c r="AJ1282" s="7"/>
    </row>
    <row r="1283" spans="36:36" x14ac:dyDescent="0.25">
      <c r="AJ1283" s="7"/>
    </row>
    <row r="1284" spans="36:36" x14ac:dyDescent="0.25">
      <c r="AJ1284" s="7"/>
    </row>
    <row r="1285" spans="36:36" x14ac:dyDescent="0.25">
      <c r="AJ1285" s="7"/>
    </row>
    <row r="1286" spans="36:36" x14ac:dyDescent="0.25">
      <c r="AJ1286" s="7"/>
    </row>
    <row r="1287" spans="36:36" x14ac:dyDescent="0.25">
      <c r="AJ1287" s="7"/>
    </row>
    <row r="1288" spans="36:36" x14ac:dyDescent="0.25">
      <c r="AJ1288" s="7"/>
    </row>
    <row r="1289" spans="36:36" x14ac:dyDescent="0.25">
      <c r="AJ1289" s="7"/>
    </row>
    <row r="1290" spans="36:36" x14ac:dyDescent="0.25">
      <c r="AJ1290" s="7"/>
    </row>
    <row r="1291" spans="36:36" x14ac:dyDescent="0.25">
      <c r="AJ1291" s="7"/>
    </row>
    <row r="1292" spans="36:36" x14ac:dyDescent="0.25">
      <c r="AJ1292" s="7"/>
    </row>
    <row r="1293" spans="36:36" x14ac:dyDescent="0.25">
      <c r="AJ1293" s="7"/>
    </row>
    <row r="1294" spans="36:36" x14ac:dyDescent="0.25">
      <c r="AJ1294" s="7"/>
    </row>
    <row r="1295" spans="36:36" x14ac:dyDescent="0.25">
      <c r="AJ1295" s="7"/>
    </row>
    <row r="1296" spans="36:36" x14ac:dyDescent="0.25">
      <c r="AJ1296" s="7"/>
    </row>
    <row r="1297" spans="36:36" x14ac:dyDescent="0.25">
      <c r="AJ1297" s="7"/>
    </row>
    <row r="1298" spans="36:36" x14ac:dyDescent="0.25">
      <c r="AJ1298" s="7"/>
    </row>
    <row r="1299" spans="36:36" x14ac:dyDescent="0.25">
      <c r="AJ1299" s="7"/>
    </row>
    <row r="1300" spans="36:36" x14ac:dyDescent="0.25">
      <c r="AJ1300" s="7"/>
    </row>
    <row r="1301" spans="36:36" x14ac:dyDescent="0.25">
      <c r="AJ1301" s="7"/>
    </row>
    <row r="1302" spans="36:36" x14ac:dyDescent="0.25">
      <c r="AJ1302" s="7"/>
    </row>
    <row r="1303" spans="36:36" x14ac:dyDescent="0.25">
      <c r="AJ1303" s="7"/>
    </row>
    <row r="1304" spans="36:36" x14ac:dyDescent="0.25">
      <c r="AJ1304" s="7"/>
    </row>
    <row r="1305" spans="36:36" x14ac:dyDescent="0.25">
      <c r="AJ1305" s="7"/>
    </row>
    <row r="1306" spans="36:36" x14ac:dyDescent="0.25">
      <c r="AJ1306" s="7"/>
    </row>
    <row r="1307" spans="36:36" x14ac:dyDescent="0.25">
      <c r="AJ1307" s="7"/>
    </row>
    <row r="1308" spans="36:36" x14ac:dyDescent="0.25">
      <c r="AJ1308" s="7"/>
    </row>
    <row r="1309" spans="36:36" x14ac:dyDescent="0.25">
      <c r="AJ1309" s="7"/>
    </row>
    <row r="1310" spans="36:36" x14ac:dyDescent="0.25">
      <c r="AJ1310" s="7"/>
    </row>
    <row r="1311" spans="36:36" x14ac:dyDescent="0.25">
      <c r="AJ1311" s="7"/>
    </row>
    <row r="1312" spans="36:36" x14ac:dyDescent="0.25">
      <c r="AJ1312" s="7"/>
    </row>
    <row r="1313" spans="36:36" x14ac:dyDescent="0.25">
      <c r="AJ1313" s="7"/>
    </row>
    <row r="1314" spans="36:36" x14ac:dyDescent="0.25">
      <c r="AJ1314" s="7"/>
    </row>
    <row r="1315" spans="36:36" x14ac:dyDescent="0.25">
      <c r="AJ1315" s="7"/>
    </row>
    <row r="1316" spans="36:36" x14ac:dyDescent="0.25">
      <c r="AJ1316" s="7"/>
    </row>
    <row r="1317" spans="36:36" x14ac:dyDescent="0.25">
      <c r="AJ1317" s="7"/>
    </row>
    <row r="1318" spans="36:36" x14ac:dyDescent="0.25">
      <c r="AJ1318" s="7"/>
    </row>
    <row r="1319" spans="36:36" x14ac:dyDescent="0.25">
      <c r="AJ1319" s="7"/>
    </row>
    <row r="1320" spans="36:36" x14ac:dyDescent="0.25">
      <c r="AJ1320" s="7"/>
    </row>
    <row r="1321" spans="36:36" x14ac:dyDescent="0.25">
      <c r="AJ1321" s="7"/>
    </row>
    <row r="1322" spans="36:36" x14ac:dyDescent="0.25">
      <c r="AJ1322" s="7"/>
    </row>
    <row r="1323" spans="36:36" x14ac:dyDescent="0.25">
      <c r="AJ1323" s="7"/>
    </row>
  </sheetData>
  <mergeCells count="63">
    <mergeCell ref="AN1:AP1"/>
    <mergeCell ref="A687:AM687"/>
    <mergeCell ref="A693:AM693"/>
    <mergeCell ref="A697:AM697"/>
    <mergeCell ref="A702:AM702"/>
    <mergeCell ref="A502:AM502"/>
    <mergeCell ref="A624:AM624"/>
    <mergeCell ref="A638:AM638"/>
    <mergeCell ref="A640:AM640"/>
    <mergeCell ref="A649:AM649"/>
    <mergeCell ref="A79:AM79"/>
    <mergeCell ref="A84:AM84"/>
    <mergeCell ref="A94:AM94"/>
    <mergeCell ref="A99:AM99"/>
    <mergeCell ref="A107:AM107"/>
    <mergeCell ref="A44:AM44"/>
    <mergeCell ref="A235:AM235"/>
    <mergeCell ref="A721:AM721"/>
    <mergeCell ref="A655:AM655"/>
    <mergeCell ref="A660:AM660"/>
    <mergeCell ref="A664:AM664"/>
    <mergeCell ref="A671:AM671"/>
    <mergeCell ref="A673:AM673"/>
    <mergeCell ref="A243:AM243"/>
    <mergeCell ref="A334:AM334"/>
    <mergeCell ref="A344:AM344"/>
    <mergeCell ref="A357:AM357"/>
    <mergeCell ref="A500:AM500"/>
    <mergeCell ref="A485:AM485"/>
    <mergeCell ref="A489:AM489"/>
    <mergeCell ref="A493:AM493"/>
    <mergeCell ref="A495:AM495"/>
    <mergeCell ref="A755:AM755"/>
    <mergeCell ref="A757:AM757"/>
    <mergeCell ref="A759:AM759"/>
    <mergeCell ref="A761:AM761"/>
    <mergeCell ref="A730:AM730"/>
    <mergeCell ref="A732:AM732"/>
    <mergeCell ref="A745:AM745"/>
    <mergeCell ref="A747:AM747"/>
    <mergeCell ref="A749:AM749"/>
    <mergeCell ref="A751:AM751"/>
    <mergeCell ref="A498:AM498"/>
    <mergeCell ref="A370:AM370"/>
    <mergeCell ref="A426:AM426"/>
    <mergeCell ref="A448:AM448"/>
    <mergeCell ref="A453:AM453"/>
    <mergeCell ref="A468:AM468"/>
    <mergeCell ref="A2:AM2"/>
    <mergeCell ref="A11:AM11"/>
    <mergeCell ref="A34:AM34"/>
    <mergeCell ref="A40:AM40"/>
    <mergeCell ref="A115:AM115"/>
    <mergeCell ref="A60:AM60"/>
    <mergeCell ref="A62:AM62"/>
    <mergeCell ref="A67:AM67"/>
    <mergeCell ref="A77:AM77"/>
    <mergeCell ref="A231:AM231"/>
    <mergeCell ref="A124:AM124"/>
    <mergeCell ref="A128:AM128"/>
    <mergeCell ref="A133:AM133"/>
    <mergeCell ref="A170:AM170"/>
    <mergeCell ref="A180:AM180"/>
  </mergeCell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6"/>
  <sheetViews>
    <sheetView workbookViewId="0">
      <selection activeCell="B3" sqref="B3"/>
    </sheetView>
  </sheetViews>
  <sheetFormatPr baseColWidth="10" defaultRowHeight="15" x14ac:dyDescent="0.25"/>
  <cols>
    <col min="1" max="1" width="6.140625" style="328" customWidth="1"/>
    <col min="2" max="2" width="79.42578125" style="323" customWidth="1"/>
    <col min="3" max="5" width="0" style="328" hidden="1" customWidth="1"/>
    <col min="6" max="21" width="0" style="323" hidden="1" customWidth="1"/>
    <col min="22" max="22" width="14.140625" style="323" customWidth="1"/>
    <col min="23" max="25" width="11.42578125" style="323"/>
    <col min="26" max="26" width="12" style="323" bestFit="1" customWidth="1"/>
    <col min="27" max="27" width="11.42578125" style="323"/>
    <col min="28" max="16384" width="11.42578125" style="19"/>
  </cols>
  <sheetData>
    <row r="1" spans="1:27" ht="26.25" customHeight="1" thickBot="1" x14ac:dyDescent="0.3">
      <c r="A1" s="402" t="s">
        <v>2528</v>
      </c>
      <c r="B1" s="402" t="s">
        <v>2114</v>
      </c>
      <c r="C1" s="307" t="s">
        <v>2115</v>
      </c>
      <c r="D1" s="308" t="s">
        <v>2116</v>
      </c>
      <c r="E1" s="308" t="s">
        <v>2117</v>
      </c>
      <c r="F1" s="308" t="s">
        <v>2107</v>
      </c>
      <c r="G1" s="308" t="s">
        <v>1912</v>
      </c>
      <c r="H1" s="308" t="s">
        <v>1913</v>
      </c>
      <c r="I1" s="308" t="s">
        <v>2118</v>
      </c>
      <c r="J1" s="308" t="s">
        <v>2119</v>
      </c>
      <c r="K1" s="308" t="s">
        <v>2106</v>
      </c>
      <c r="L1" s="308" t="s">
        <v>1915</v>
      </c>
      <c r="M1" s="308" t="s">
        <v>1916</v>
      </c>
      <c r="N1" s="308" t="s">
        <v>2120</v>
      </c>
      <c r="O1" s="308" t="s">
        <v>2121</v>
      </c>
      <c r="P1" s="308" t="s">
        <v>2122</v>
      </c>
      <c r="Q1" s="308" t="s">
        <v>2123</v>
      </c>
      <c r="R1" s="308" t="s">
        <v>1921</v>
      </c>
      <c r="S1" s="308" t="s">
        <v>2124</v>
      </c>
      <c r="T1" s="308" t="s">
        <v>2108</v>
      </c>
      <c r="U1" s="309" t="s">
        <v>2125</v>
      </c>
      <c r="V1" s="405" t="s">
        <v>2126</v>
      </c>
      <c r="W1" s="405" t="s">
        <v>2127</v>
      </c>
      <c r="X1" s="405" t="s">
        <v>2444</v>
      </c>
      <c r="Y1" s="399" t="s">
        <v>2509</v>
      </c>
      <c r="Z1" s="400"/>
      <c r="AA1" s="401"/>
    </row>
    <row r="2" spans="1:27" ht="15.75" thickBot="1" x14ac:dyDescent="0.3">
      <c r="A2" s="403"/>
      <c r="B2" s="404"/>
      <c r="C2" s="310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2"/>
      <c r="V2" s="406"/>
      <c r="W2" s="406"/>
      <c r="X2" s="406"/>
      <c r="Y2" s="261" t="s">
        <v>2524</v>
      </c>
      <c r="Z2" s="268" t="s">
        <v>2525</v>
      </c>
      <c r="AA2" s="264" t="s">
        <v>2526</v>
      </c>
    </row>
    <row r="3" spans="1:27" ht="13.5" customHeight="1" thickBot="1" x14ac:dyDescent="0.3">
      <c r="A3" s="335">
        <v>1</v>
      </c>
      <c r="B3" s="344" t="s">
        <v>1929</v>
      </c>
      <c r="C3" s="345">
        <v>1765.5</v>
      </c>
      <c r="D3" s="345"/>
      <c r="E3" s="345">
        <f t="shared" ref="E3:E66" si="0">C3+D3</f>
        <v>1765.5</v>
      </c>
      <c r="F3" s="345"/>
      <c r="G3" s="345">
        <f>100</f>
        <v>100</v>
      </c>
      <c r="H3" s="345"/>
      <c r="I3" s="345"/>
      <c r="J3" s="345"/>
      <c r="K3" s="345">
        <f>500</f>
        <v>500</v>
      </c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6">
        <v>1645</v>
      </c>
      <c r="W3" s="347">
        <f t="shared" ref="W3:W44" si="1">E3-V3</f>
        <v>120.5</v>
      </c>
      <c r="X3" s="348" t="s">
        <v>1785</v>
      </c>
      <c r="Y3" s="340"/>
      <c r="Z3" s="269" t="s">
        <v>2507</v>
      </c>
      <c r="AA3" s="313">
        <v>0</v>
      </c>
    </row>
    <row r="4" spans="1:27" ht="15.75" thickBot="1" x14ac:dyDescent="0.3">
      <c r="A4" s="336">
        <v>2</v>
      </c>
      <c r="B4" s="349" t="s">
        <v>1</v>
      </c>
      <c r="C4" s="314">
        <v>5</v>
      </c>
      <c r="D4" s="314"/>
      <c r="E4" s="314">
        <f t="shared" si="0"/>
        <v>5</v>
      </c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5">
        <f t="shared" ref="V4:V17" si="2">SUM(F4:U4)</f>
        <v>0</v>
      </c>
      <c r="W4" s="316">
        <f t="shared" si="1"/>
        <v>5</v>
      </c>
      <c r="X4" s="350" t="s">
        <v>1796</v>
      </c>
      <c r="Y4" s="341"/>
      <c r="Z4" s="270" t="s">
        <v>2508</v>
      </c>
      <c r="AA4" s="318" t="s">
        <v>2517</v>
      </c>
    </row>
    <row r="5" spans="1:27" ht="15.75" thickBot="1" x14ac:dyDescent="0.3">
      <c r="A5" s="336">
        <v>3</v>
      </c>
      <c r="B5" s="349" t="s">
        <v>2</v>
      </c>
      <c r="C5" s="314">
        <v>0</v>
      </c>
      <c r="D5" s="314"/>
      <c r="E5" s="314">
        <f t="shared" si="0"/>
        <v>0</v>
      </c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5">
        <f t="shared" si="2"/>
        <v>0</v>
      </c>
      <c r="W5" s="319">
        <f t="shared" si="1"/>
        <v>0</v>
      </c>
      <c r="X5" s="350" t="s">
        <v>1796</v>
      </c>
      <c r="Y5" s="342"/>
      <c r="Z5" s="271" t="s">
        <v>2516</v>
      </c>
      <c r="AA5" s="318" t="s">
        <v>2518</v>
      </c>
    </row>
    <row r="6" spans="1:27" ht="15.75" thickBot="1" x14ac:dyDescent="0.3">
      <c r="A6" s="336">
        <v>4</v>
      </c>
      <c r="B6" s="349" t="s">
        <v>3</v>
      </c>
      <c r="C6" s="314">
        <v>2</v>
      </c>
      <c r="D6" s="314"/>
      <c r="E6" s="314">
        <f t="shared" si="0"/>
        <v>2</v>
      </c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5">
        <f t="shared" si="2"/>
        <v>0</v>
      </c>
      <c r="W6" s="320">
        <f t="shared" si="1"/>
        <v>2</v>
      </c>
      <c r="X6" s="350" t="s">
        <v>1796</v>
      </c>
      <c r="Y6" s="343"/>
      <c r="Z6" s="321" t="s">
        <v>2519</v>
      </c>
      <c r="AA6" s="322" t="s">
        <v>2520</v>
      </c>
    </row>
    <row r="7" spans="1:27" x14ac:dyDescent="0.25">
      <c r="A7" s="336">
        <v>5</v>
      </c>
      <c r="B7" s="349" t="s">
        <v>4</v>
      </c>
      <c r="C7" s="314">
        <v>2</v>
      </c>
      <c r="D7" s="314"/>
      <c r="E7" s="314">
        <f t="shared" si="0"/>
        <v>2</v>
      </c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5">
        <f t="shared" si="2"/>
        <v>0</v>
      </c>
      <c r="W7" s="320">
        <f t="shared" si="1"/>
        <v>2</v>
      </c>
      <c r="X7" s="350" t="s">
        <v>1796</v>
      </c>
    </row>
    <row r="8" spans="1:27" x14ac:dyDescent="0.25">
      <c r="A8" s="336">
        <v>6</v>
      </c>
      <c r="B8" s="349" t="s">
        <v>5</v>
      </c>
      <c r="C8" s="314">
        <v>5</v>
      </c>
      <c r="D8" s="314"/>
      <c r="E8" s="314">
        <f t="shared" si="0"/>
        <v>5</v>
      </c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5">
        <f t="shared" si="2"/>
        <v>0</v>
      </c>
      <c r="W8" s="316">
        <f t="shared" si="1"/>
        <v>5</v>
      </c>
      <c r="X8" s="350" t="s">
        <v>1796</v>
      </c>
    </row>
    <row r="9" spans="1:27" x14ac:dyDescent="0.25">
      <c r="A9" s="336">
        <v>7</v>
      </c>
      <c r="B9" s="349" t="s">
        <v>6</v>
      </c>
      <c r="C9" s="314">
        <v>4</v>
      </c>
      <c r="D9" s="314"/>
      <c r="E9" s="314">
        <f t="shared" si="0"/>
        <v>4</v>
      </c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  <c r="U9" s="314"/>
      <c r="V9" s="315">
        <f t="shared" si="2"/>
        <v>0</v>
      </c>
      <c r="W9" s="316">
        <f t="shared" si="1"/>
        <v>4</v>
      </c>
      <c r="X9" s="350" t="s">
        <v>1796</v>
      </c>
    </row>
    <row r="10" spans="1:27" x14ac:dyDescent="0.25">
      <c r="A10" s="336">
        <v>8</v>
      </c>
      <c r="B10" s="349" t="s">
        <v>7</v>
      </c>
      <c r="C10" s="314">
        <v>1</v>
      </c>
      <c r="D10" s="314"/>
      <c r="E10" s="314">
        <f t="shared" si="0"/>
        <v>1</v>
      </c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314"/>
      <c r="T10" s="314"/>
      <c r="U10" s="314"/>
      <c r="V10" s="315">
        <f t="shared" si="2"/>
        <v>0</v>
      </c>
      <c r="W10" s="320">
        <f t="shared" si="1"/>
        <v>1</v>
      </c>
      <c r="X10" s="350" t="s">
        <v>1796</v>
      </c>
    </row>
    <row r="11" spans="1:27" x14ac:dyDescent="0.25">
      <c r="A11" s="336">
        <v>9</v>
      </c>
      <c r="B11" s="349" t="s">
        <v>8</v>
      </c>
      <c r="C11" s="314">
        <v>2</v>
      </c>
      <c r="D11" s="314"/>
      <c r="E11" s="314">
        <f t="shared" si="0"/>
        <v>2</v>
      </c>
      <c r="F11" s="314"/>
      <c r="G11" s="314"/>
      <c r="H11" s="314"/>
      <c r="I11" s="314"/>
      <c r="J11" s="314"/>
      <c r="K11" s="314"/>
      <c r="L11" s="314"/>
      <c r="M11" s="314"/>
      <c r="N11" s="314"/>
      <c r="O11" s="314"/>
      <c r="P11" s="314"/>
      <c r="Q11" s="314"/>
      <c r="R11" s="314"/>
      <c r="S11" s="314"/>
      <c r="T11" s="314"/>
      <c r="U11" s="314"/>
      <c r="V11" s="315">
        <f t="shared" si="2"/>
        <v>0</v>
      </c>
      <c r="W11" s="316">
        <f t="shared" si="1"/>
        <v>2</v>
      </c>
      <c r="X11" s="350" t="s">
        <v>1796</v>
      </c>
    </row>
    <row r="12" spans="1:27" x14ac:dyDescent="0.25">
      <c r="A12" s="336">
        <v>10</v>
      </c>
      <c r="B12" s="349" t="s">
        <v>9</v>
      </c>
      <c r="C12" s="314">
        <v>0</v>
      </c>
      <c r="D12" s="314"/>
      <c r="E12" s="314">
        <f t="shared" si="0"/>
        <v>0</v>
      </c>
      <c r="F12" s="314"/>
      <c r="G12" s="314"/>
      <c r="H12" s="314"/>
      <c r="I12" s="314"/>
      <c r="J12" s="314"/>
      <c r="K12" s="314"/>
      <c r="L12" s="314"/>
      <c r="M12" s="314"/>
      <c r="N12" s="314"/>
      <c r="O12" s="314"/>
      <c r="P12" s="314"/>
      <c r="Q12" s="314"/>
      <c r="R12" s="314"/>
      <c r="S12" s="314"/>
      <c r="T12" s="314"/>
      <c r="U12" s="314"/>
      <c r="V12" s="315">
        <f t="shared" si="2"/>
        <v>0</v>
      </c>
      <c r="W12" s="319">
        <f t="shared" si="1"/>
        <v>0</v>
      </c>
      <c r="X12" s="350" t="s">
        <v>1796</v>
      </c>
    </row>
    <row r="13" spans="1:27" x14ac:dyDescent="0.25">
      <c r="A13" s="336">
        <v>11</v>
      </c>
      <c r="B13" s="349" t="s">
        <v>10</v>
      </c>
      <c r="C13" s="314">
        <v>0</v>
      </c>
      <c r="D13" s="314"/>
      <c r="E13" s="314">
        <f t="shared" si="0"/>
        <v>0</v>
      </c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5">
        <f t="shared" si="2"/>
        <v>0</v>
      </c>
      <c r="W13" s="319">
        <f t="shared" si="1"/>
        <v>0</v>
      </c>
      <c r="X13" s="350" t="s">
        <v>1796</v>
      </c>
    </row>
    <row r="14" spans="1:27" x14ac:dyDescent="0.25">
      <c r="A14" s="336">
        <v>12</v>
      </c>
      <c r="B14" s="349" t="s">
        <v>11</v>
      </c>
      <c r="C14" s="314">
        <v>5</v>
      </c>
      <c r="D14" s="314">
        <v>1</v>
      </c>
      <c r="E14" s="314">
        <f t="shared" si="0"/>
        <v>6</v>
      </c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5">
        <f t="shared" si="2"/>
        <v>0</v>
      </c>
      <c r="W14" s="317">
        <f t="shared" si="1"/>
        <v>6</v>
      </c>
      <c r="X14" s="350" t="s">
        <v>1796</v>
      </c>
    </row>
    <row r="15" spans="1:27" x14ac:dyDescent="0.25">
      <c r="A15" s="336">
        <v>13</v>
      </c>
      <c r="B15" s="349" t="s">
        <v>12</v>
      </c>
      <c r="C15" s="314">
        <v>0</v>
      </c>
      <c r="D15" s="314"/>
      <c r="E15" s="314">
        <f t="shared" si="0"/>
        <v>0</v>
      </c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314"/>
      <c r="T15" s="314"/>
      <c r="U15" s="314"/>
      <c r="V15" s="315">
        <f t="shared" si="2"/>
        <v>0</v>
      </c>
      <c r="W15" s="319">
        <f t="shared" si="1"/>
        <v>0</v>
      </c>
      <c r="X15" s="350" t="s">
        <v>1796</v>
      </c>
    </row>
    <row r="16" spans="1:27" x14ac:dyDescent="0.25">
      <c r="A16" s="336">
        <v>14</v>
      </c>
      <c r="B16" s="349" t="s">
        <v>13</v>
      </c>
      <c r="C16" s="314">
        <v>1</v>
      </c>
      <c r="D16" s="314"/>
      <c r="E16" s="314">
        <f t="shared" si="0"/>
        <v>1</v>
      </c>
      <c r="F16" s="314"/>
      <c r="G16" s="314"/>
      <c r="H16" s="314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314"/>
      <c r="T16" s="314"/>
      <c r="U16" s="314"/>
      <c r="V16" s="315">
        <f t="shared" si="2"/>
        <v>0</v>
      </c>
      <c r="W16" s="320">
        <f t="shared" si="1"/>
        <v>1</v>
      </c>
      <c r="X16" s="350" t="s">
        <v>1796</v>
      </c>
    </row>
    <row r="17" spans="1:24" x14ac:dyDescent="0.25">
      <c r="A17" s="336">
        <v>15</v>
      </c>
      <c r="B17" s="349" t="s">
        <v>14</v>
      </c>
      <c r="C17" s="314">
        <v>10</v>
      </c>
      <c r="D17" s="314"/>
      <c r="E17" s="314">
        <f t="shared" si="0"/>
        <v>10</v>
      </c>
      <c r="F17" s="314"/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4"/>
      <c r="R17" s="314"/>
      <c r="S17" s="314"/>
      <c r="T17" s="314"/>
      <c r="U17" s="314"/>
      <c r="V17" s="315">
        <f t="shared" si="2"/>
        <v>0</v>
      </c>
      <c r="W17" s="317">
        <f t="shared" si="1"/>
        <v>10</v>
      </c>
      <c r="X17" s="350" t="s">
        <v>1796</v>
      </c>
    </row>
    <row r="18" spans="1:24" x14ac:dyDescent="0.25">
      <c r="A18" s="336">
        <v>16</v>
      </c>
      <c r="B18" s="349" t="s">
        <v>15</v>
      </c>
      <c r="C18" s="314">
        <v>8</v>
      </c>
      <c r="D18" s="314">
        <v>32</v>
      </c>
      <c r="E18" s="314">
        <f t="shared" si="0"/>
        <v>40</v>
      </c>
      <c r="F18" s="314">
        <f>5</f>
        <v>5</v>
      </c>
      <c r="G18" s="314"/>
      <c r="H18" s="314"/>
      <c r="I18" s="314"/>
      <c r="J18" s="314"/>
      <c r="K18" s="314">
        <f>2</f>
        <v>2</v>
      </c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5">
        <v>26</v>
      </c>
      <c r="W18" s="317">
        <f t="shared" si="1"/>
        <v>14</v>
      </c>
      <c r="X18" s="350" t="s">
        <v>1796</v>
      </c>
    </row>
    <row r="19" spans="1:24" x14ac:dyDescent="0.25">
      <c r="A19" s="336">
        <v>17</v>
      </c>
      <c r="B19" s="349" t="s">
        <v>16</v>
      </c>
      <c r="C19" s="314">
        <v>3</v>
      </c>
      <c r="D19" s="314"/>
      <c r="E19" s="314">
        <f t="shared" si="0"/>
        <v>3</v>
      </c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5">
        <f t="shared" ref="V19:V34" si="3">SUM(F19:U19)</f>
        <v>0</v>
      </c>
      <c r="W19" s="316">
        <f t="shared" si="1"/>
        <v>3</v>
      </c>
      <c r="X19" s="350" t="s">
        <v>1796</v>
      </c>
    </row>
    <row r="20" spans="1:24" x14ac:dyDescent="0.25">
      <c r="A20" s="336">
        <v>18</v>
      </c>
      <c r="B20" s="349" t="s">
        <v>17</v>
      </c>
      <c r="C20" s="314">
        <v>0</v>
      </c>
      <c r="D20" s="314"/>
      <c r="E20" s="314">
        <f t="shared" si="0"/>
        <v>0</v>
      </c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5">
        <f t="shared" si="3"/>
        <v>0</v>
      </c>
      <c r="W20" s="319">
        <f t="shared" si="1"/>
        <v>0</v>
      </c>
      <c r="X20" s="350" t="s">
        <v>1785</v>
      </c>
    </row>
    <row r="21" spans="1:24" x14ac:dyDescent="0.25">
      <c r="A21" s="336">
        <v>19</v>
      </c>
      <c r="B21" s="349" t="s">
        <v>18</v>
      </c>
      <c r="C21" s="314">
        <v>1</v>
      </c>
      <c r="D21" s="314"/>
      <c r="E21" s="314">
        <f t="shared" si="0"/>
        <v>1</v>
      </c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5">
        <f t="shared" si="3"/>
        <v>0</v>
      </c>
      <c r="W21" s="320">
        <f t="shared" si="1"/>
        <v>1</v>
      </c>
      <c r="X21" s="350" t="s">
        <v>1796</v>
      </c>
    </row>
    <row r="22" spans="1:24" x14ac:dyDescent="0.25">
      <c r="A22" s="336">
        <v>20</v>
      </c>
      <c r="B22" s="349" t="s">
        <v>19</v>
      </c>
      <c r="C22" s="314">
        <v>1</v>
      </c>
      <c r="D22" s="314"/>
      <c r="E22" s="314">
        <f t="shared" si="0"/>
        <v>1</v>
      </c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5">
        <f t="shared" si="3"/>
        <v>0</v>
      </c>
      <c r="W22" s="320">
        <f t="shared" si="1"/>
        <v>1</v>
      </c>
      <c r="X22" s="350" t="s">
        <v>1796</v>
      </c>
    </row>
    <row r="23" spans="1:24" x14ac:dyDescent="0.25">
      <c r="A23" s="336">
        <v>21</v>
      </c>
      <c r="B23" s="349" t="s">
        <v>20</v>
      </c>
      <c r="C23" s="314">
        <v>3</v>
      </c>
      <c r="D23" s="314"/>
      <c r="E23" s="314">
        <f t="shared" si="0"/>
        <v>3</v>
      </c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5">
        <f t="shared" si="3"/>
        <v>0</v>
      </c>
      <c r="W23" s="316">
        <f t="shared" si="1"/>
        <v>3</v>
      </c>
      <c r="X23" s="350" t="s">
        <v>1796</v>
      </c>
    </row>
    <row r="24" spans="1:24" x14ac:dyDescent="0.25">
      <c r="A24" s="336">
        <v>22</v>
      </c>
      <c r="B24" s="349" t="s">
        <v>21</v>
      </c>
      <c r="C24" s="314">
        <v>0</v>
      </c>
      <c r="D24" s="314"/>
      <c r="E24" s="314">
        <f t="shared" si="0"/>
        <v>0</v>
      </c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5">
        <f t="shared" si="3"/>
        <v>0</v>
      </c>
      <c r="W24" s="319">
        <f t="shared" si="1"/>
        <v>0</v>
      </c>
      <c r="X24" s="350" t="s">
        <v>1796</v>
      </c>
    </row>
    <row r="25" spans="1:24" x14ac:dyDescent="0.25">
      <c r="A25" s="336">
        <v>23</v>
      </c>
      <c r="B25" s="349" t="s">
        <v>22</v>
      </c>
      <c r="C25" s="314">
        <v>6</v>
      </c>
      <c r="D25" s="314"/>
      <c r="E25" s="314">
        <f t="shared" si="0"/>
        <v>6</v>
      </c>
      <c r="F25" s="314"/>
      <c r="G25" s="314"/>
      <c r="H25" s="314"/>
      <c r="I25" s="314"/>
      <c r="J25" s="314">
        <f>1</f>
        <v>1</v>
      </c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5">
        <v>2</v>
      </c>
      <c r="W25" s="316">
        <f t="shared" si="1"/>
        <v>4</v>
      </c>
      <c r="X25" s="350" t="s">
        <v>1796</v>
      </c>
    </row>
    <row r="26" spans="1:24" x14ac:dyDescent="0.25">
      <c r="A26" s="336">
        <v>24</v>
      </c>
      <c r="B26" s="349" t="s">
        <v>23</v>
      </c>
      <c r="C26" s="314">
        <v>10</v>
      </c>
      <c r="D26" s="314"/>
      <c r="E26" s="314">
        <f t="shared" si="0"/>
        <v>10</v>
      </c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5">
        <f t="shared" si="3"/>
        <v>0</v>
      </c>
      <c r="W26" s="317">
        <f t="shared" si="1"/>
        <v>10</v>
      </c>
      <c r="X26" s="350" t="s">
        <v>1796</v>
      </c>
    </row>
    <row r="27" spans="1:24" x14ac:dyDescent="0.25">
      <c r="A27" s="336">
        <v>25</v>
      </c>
      <c r="B27" s="349" t="s">
        <v>24</v>
      </c>
      <c r="C27" s="314">
        <v>7</v>
      </c>
      <c r="D27" s="314"/>
      <c r="E27" s="314">
        <f t="shared" si="0"/>
        <v>7</v>
      </c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5">
        <f t="shared" si="3"/>
        <v>0</v>
      </c>
      <c r="W27" s="317">
        <f t="shared" si="1"/>
        <v>7</v>
      </c>
      <c r="X27" s="350" t="s">
        <v>1796</v>
      </c>
    </row>
    <row r="28" spans="1:24" x14ac:dyDescent="0.25">
      <c r="A28" s="336">
        <v>26</v>
      </c>
      <c r="B28" s="349" t="s">
        <v>25</v>
      </c>
      <c r="C28" s="314">
        <v>29</v>
      </c>
      <c r="D28" s="314"/>
      <c r="E28" s="314">
        <f t="shared" si="0"/>
        <v>29</v>
      </c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5">
        <f t="shared" si="3"/>
        <v>0</v>
      </c>
      <c r="W28" s="317">
        <f t="shared" si="1"/>
        <v>29</v>
      </c>
      <c r="X28" s="350" t="s">
        <v>1796</v>
      </c>
    </row>
    <row r="29" spans="1:24" x14ac:dyDescent="0.25">
      <c r="A29" s="336">
        <v>27</v>
      </c>
      <c r="B29" s="349" t="s">
        <v>26</v>
      </c>
      <c r="C29" s="314">
        <v>20</v>
      </c>
      <c r="D29" s="314"/>
      <c r="E29" s="314">
        <f t="shared" si="0"/>
        <v>20</v>
      </c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5">
        <f t="shared" si="3"/>
        <v>0</v>
      </c>
      <c r="W29" s="317">
        <f t="shared" si="1"/>
        <v>20</v>
      </c>
      <c r="X29" s="350" t="s">
        <v>1796</v>
      </c>
    </row>
    <row r="30" spans="1:24" x14ac:dyDescent="0.25">
      <c r="A30" s="336">
        <v>28</v>
      </c>
      <c r="B30" s="349" t="s">
        <v>27</v>
      </c>
      <c r="C30" s="314">
        <v>8</v>
      </c>
      <c r="D30" s="314"/>
      <c r="E30" s="314">
        <f t="shared" si="0"/>
        <v>8</v>
      </c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5">
        <f t="shared" si="3"/>
        <v>0</v>
      </c>
      <c r="W30" s="317">
        <f t="shared" si="1"/>
        <v>8</v>
      </c>
      <c r="X30" s="350" t="s">
        <v>1796</v>
      </c>
    </row>
    <row r="31" spans="1:24" x14ac:dyDescent="0.25">
      <c r="A31" s="336">
        <v>29</v>
      </c>
      <c r="B31" s="349" t="s">
        <v>28</v>
      </c>
      <c r="C31" s="314">
        <v>10</v>
      </c>
      <c r="D31" s="314"/>
      <c r="E31" s="314">
        <f t="shared" si="0"/>
        <v>10</v>
      </c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5">
        <f t="shared" si="3"/>
        <v>0</v>
      </c>
      <c r="W31" s="317">
        <f t="shared" si="1"/>
        <v>10</v>
      </c>
      <c r="X31" s="350" t="s">
        <v>1796</v>
      </c>
    </row>
    <row r="32" spans="1:24" x14ac:dyDescent="0.25">
      <c r="A32" s="336">
        <v>30</v>
      </c>
      <c r="B32" s="349" t="s">
        <v>2033</v>
      </c>
      <c r="C32" s="314">
        <v>0</v>
      </c>
      <c r="D32" s="314"/>
      <c r="E32" s="314">
        <f t="shared" si="0"/>
        <v>0</v>
      </c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5">
        <f t="shared" si="3"/>
        <v>0</v>
      </c>
      <c r="W32" s="319">
        <f t="shared" si="1"/>
        <v>0</v>
      </c>
      <c r="X32" s="350" t="s">
        <v>1796</v>
      </c>
    </row>
    <row r="33" spans="1:24" x14ac:dyDescent="0.25">
      <c r="A33" s="336">
        <v>31</v>
      </c>
      <c r="B33" s="349" t="s">
        <v>29</v>
      </c>
      <c r="C33" s="314">
        <v>3</v>
      </c>
      <c r="D33" s="314"/>
      <c r="E33" s="314">
        <f t="shared" si="0"/>
        <v>3</v>
      </c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5">
        <f t="shared" si="3"/>
        <v>0</v>
      </c>
      <c r="W33" s="316">
        <f t="shared" si="1"/>
        <v>3</v>
      </c>
      <c r="X33" s="350" t="s">
        <v>1796</v>
      </c>
    </row>
    <row r="34" spans="1:24" x14ac:dyDescent="0.25">
      <c r="A34" s="336">
        <v>32</v>
      </c>
      <c r="B34" s="349" t="s">
        <v>30</v>
      </c>
      <c r="C34" s="314">
        <v>10</v>
      </c>
      <c r="D34" s="314"/>
      <c r="E34" s="314">
        <f t="shared" si="0"/>
        <v>10</v>
      </c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5">
        <f t="shared" si="3"/>
        <v>0</v>
      </c>
      <c r="W34" s="317">
        <f t="shared" si="1"/>
        <v>10</v>
      </c>
      <c r="X34" s="350" t="s">
        <v>1796</v>
      </c>
    </row>
    <row r="35" spans="1:24" x14ac:dyDescent="0.25">
      <c r="A35" s="336">
        <v>33</v>
      </c>
      <c r="B35" s="349" t="s">
        <v>31</v>
      </c>
      <c r="C35" s="314">
        <v>1</v>
      </c>
      <c r="D35" s="314">
        <v>3</v>
      </c>
      <c r="E35" s="314">
        <f t="shared" si="0"/>
        <v>4</v>
      </c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5">
        <v>1</v>
      </c>
      <c r="W35" s="316">
        <f t="shared" si="1"/>
        <v>3</v>
      </c>
      <c r="X35" s="350" t="s">
        <v>1796</v>
      </c>
    </row>
    <row r="36" spans="1:24" x14ac:dyDescent="0.25">
      <c r="A36" s="336">
        <v>34</v>
      </c>
      <c r="B36" s="349" t="s">
        <v>32</v>
      </c>
      <c r="C36" s="314">
        <v>11</v>
      </c>
      <c r="D36" s="314"/>
      <c r="E36" s="314">
        <f t="shared" si="0"/>
        <v>11</v>
      </c>
      <c r="F36" s="314"/>
      <c r="G36" s="314"/>
      <c r="H36" s="314"/>
      <c r="I36" s="314">
        <f>6</f>
        <v>6</v>
      </c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5">
        <f t="shared" ref="V36:V44" si="4">SUM(F36:U36)</f>
        <v>6</v>
      </c>
      <c r="W36" s="317">
        <f t="shared" si="1"/>
        <v>5</v>
      </c>
      <c r="X36" s="350" t="s">
        <v>1796</v>
      </c>
    </row>
    <row r="37" spans="1:24" x14ac:dyDescent="0.25">
      <c r="A37" s="336">
        <v>35</v>
      </c>
      <c r="B37" s="349" t="s">
        <v>33</v>
      </c>
      <c r="C37" s="314">
        <v>15</v>
      </c>
      <c r="D37" s="314"/>
      <c r="E37" s="314">
        <f t="shared" si="0"/>
        <v>15</v>
      </c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5">
        <f t="shared" si="4"/>
        <v>0</v>
      </c>
      <c r="W37" s="317">
        <f t="shared" si="1"/>
        <v>15</v>
      </c>
      <c r="X37" s="350" t="s">
        <v>1796</v>
      </c>
    </row>
    <row r="38" spans="1:24" x14ac:dyDescent="0.25">
      <c r="A38" s="336">
        <v>36</v>
      </c>
      <c r="B38" s="349" t="s">
        <v>34</v>
      </c>
      <c r="C38" s="314">
        <v>6</v>
      </c>
      <c r="D38" s="314">
        <v>3</v>
      </c>
      <c r="E38" s="314">
        <f t="shared" si="0"/>
        <v>9</v>
      </c>
      <c r="F38" s="314"/>
      <c r="G38" s="314"/>
      <c r="H38" s="314">
        <f>4</f>
        <v>4</v>
      </c>
      <c r="I38" s="314"/>
      <c r="J38" s="314">
        <f>1</f>
        <v>1</v>
      </c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5">
        <f t="shared" si="4"/>
        <v>5</v>
      </c>
      <c r="W38" s="316">
        <f t="shared" si="1"/>
        <v>4</v>
      </c>
      <c r="X38" s="350" t="s">
        <v>1796</v>
      </c>
    </row>
    <row r="39" spans="1:24" x14ac:dyDescent="0.25">
      <c r="A39" s="336">
        <v>37</v>
      </c>
      <c r="B39" s="349" t="s">
        <v>35</v>
      </c>
      <c r="C39" s="314">
        <v>4</v>
      </c>
      <c r="D39" s="314"/>
      <c r="E39" s="314">
        <f t="shared" si="0"/>
        <v>4</v>
      </c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5">
        <f t="shared" si="4"/>
        <v>0</v>
      </c>
      <c r="W39" s="316">
        <f t="shared" si="1"/>
        <v>4</v>
      </c>
      <c r="X39" s="350" t="s">
        <v>1796</v>
      </c>
    </row>
    <row r="40" spans="1:24" x14ac:dyDescent="0.25">
      <c r="A40" s="336">
        <v>38</v>
      </c>
      <c r="B40" s="349" t="s">
        <v>36</v>
      </c>
      <c r="C40" s="314">
        <v>0</v>
      </c>
      <c r="D40" s="314"/>
      <c r="E40" s="314">
        <f t="shared" si="0"/>
        <v>0</v>
      </c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5">
        <f t="shared" si="4"/>
        <v>0</v>
      </c>
      <c r="W40" s="319">
        <f t="shared" si="1"/>
        <v>0</v>
      </c>
      <c r="X40" s="350" t="s">
        <v>1785</v>
      </c>
    </row>
    <row r="41" spans="1:24" x14ac:dyDescent="0.25">
      <c r="A41" s="336">
        <v>39</v>
      </c>
      <c r="B41" s="349" t="s">
        <v>37</v>
      </c>
      <c r="C41" s="314">
        <v>0</v>
      </c>
      <c r="D41" s="314"/>
      <c r="E41" s="314">
        <f t="shared" si="0"/>
        <v>0</v>
      </c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5">
        <f t="shared" si="4"/>
        <v>0</v>
      </c>
      <c r="W41" s="319">
        <f t="shared" si="1"/>
        <v>0</v>
      </c>
      <c r="X41" s="350" t="s">
        <v>2513</v>
      </c>
    </row>
    <row r="42" spans="1:24" x14ac:dyDescent="0.25">
      <c r="A42" s="336">
        <v>40</v>
      </c>
      <c r="B42" s="349" t="s">
        <v>38</v>
      </c>
      <c r="C42" s="314">
        <v>0</v>
      </c>
      <c r="D42" s="314"/>
      <c r="E42" s="314">
        <f t="shared" si="0"/>
        <v>0</v>
      </c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5">
        <f t="shared" si="4"/>
        <v>0</v>
      </c>
      <c r="W42" s="319">
        <f t="shared" si="1"/>
        <v>0</v>
      </c>
      <c r="X42" s="350" t="s">
        <v>2513</v>
      </c>
    </row>
    <row r="43" spans="1:24" x14ac:dyDescent="0.25">
      <c r="A43" s="336">
        <v>41</v>
      </c>
      <c r="B43" s="349" t="s">
        <v>39</v>
      </c>
      <c r="C43" s="314">
        <v>0</v>
      </c>
      <c r="D43" s="314"/>
      <c r="E43" s="314">
        <f t="shared" si="0"/>
        <v>0</v>
      </c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5">
        <f t="shared" si="4"/>
        <v>0</v>
      </c>
      <c r="W43" s="319">
        <f t="shared" si="1"/>
        <v>0</v>
      </c>
      <c r="X43" s="350" t="s">
        <v>2513</v>
      </c>
    </row>
    <row r="44" spans="1:24" x14ac:dyDescent="0.25">
      <c r="A44" s="336">
        <v>42</v>
      </c>
      <c r="B44" s="349" t="s">
        <v>2128</v>
      </c>
      <c r="C44" s="314">
        <v>0</v>
      </c>
      <c r="D44" s="314">
        <f>20</f>
        <v>20</v>
      </c>
      <c r="E44" s="314">
        <f t="shared" si="0"/>
        <v>20</v>
      </c>
      <c r="F44" s="314">
        <f>0.5</f>
        <v>0.5</v>
      </c>
      <c r="G44" s="314">
        <f>1</f>
        <v>1</v>
      </c>
      <c r="H44" s="314">
        <f>1</f>
        <v>1</v>
      </c>
      <c r="I44" s="314"/>
      <c r="J44" s="314"/>
      <c r="K44" s="314">
        <f>0.68</f>
        <v>0.68</v>
      </c>
      <c r="L44" s="314">
        <f>0.3</f>
        <v>0.3</v>
      </c>
      <c r="M44" s="314"/>
      <c r="N44" s="314">
        <f>0.5</f>
        <v>0.5</v>
      </c>
      <c r="O44" s="314"/>
      <c r="P44" s="314"/>
      <c r="Q44" s="314">
        <f>0.5</f>
        <v>0.5</v>
      </c>
      <c r="R44" s="314">
        <f>0.3</f>
        <v>0.3</v>
      </c>
      <c r="S44" s="314"/>
      <c r="T44" s="314">
        <f>0.22</f>
        <v>0.22</v>
      </c>
      <c r="U44" s="314"/>
      <c r="V44" s="315">
        <f t="shared" si="4"/>
        <v>5</v>
      </c>
      <c r="W44" s="317">
        <f t="shared" si="1"/>
        <v>15</v>
      </c>
      <c r="X44" s="350" t="s">
        <v>1787</v>
      </c>
    </row>
    <row r="45" spans="1:24" x14ac:dyDescent="0.25">
      <c r="A45" s="336">
        <v>43</v>
      </c>
      <c r="B45" s="349" t="s">
        <v>40</v>
      </c>
      <c r="C45" s="314">
        <v>1</v>
      </c>
      <c r="D45" s="314"/>
      <c r="E45" s="314">
        <f t="shared" si="0"/>
        <v>1</v>
      </c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5">
        <v>10</v>
      </c>
      <c r="W45" s="317">
        <v>200</v>
      </c>
      <c r="X45" s="350" t="s">
        <v>2513</v>
      </c>
    </row>
    <row r="46" spans="1:24" x14ac:dyDescent="0.25">
      <c r="A46" s="336">
        <v>44</v>
      </c>
      <c r="B46" s="349" t="s">
        <v>41</v>
      </c>
      <c r="C46" s="314">
        <v>0</v>
      </c>
      <c r="D46" s="314"/>
      <c r="E46" s="314">
        <f t="shared" si="0"/>
        <v>0</v>
      </c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5">
        <f>SUM(F46:U46)</f>
        <v>0</v>
      </c>
      <c r="W46" s="319">
        <f t="shared" ref="W46:W66" si="5">E46-V46</f>
        <v>0</v>
      </c>
      <c r="X46" s="350" t="s">
        <v>2513</v>
      </c>
    </row>
    <row r="47" spans="1:24" x14ac:dyDescent="0.25">
      <c r="A47" s="336">
        <v>45</v>
      </c>
      <c r="B47" s="349" t="s">
        <v>42</v>
      </c>
      <c r="C47" s="314">
        <v>2</v>
      </c>
      <c r="D47" s="314">
        <v>45</v>
      </c>
      <c r="E47" s="314">
        <f t="shared" si="0"/>
        <v>47</v>
      </c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5">
        <v>20</v>
      </c>
      <c r="W47" s="317">
        <f t="shared" si="5"/>
        <v>27</v>
      </c>
      <c r="X47" s="350" t="s">
        <v>2513</v>
      </c>
    </row>
    <row r="48" spans="1:24" x14ac:dyDescent="0.25">
      <c r="A48" s="336">
        <v>46</v>
      </c>
      <c r="B48" s="349" t="s">
        <v>43</v>
      </c>
      <c r="C48" s="314">
        <v>26</v>
      </c>
      <c r="D48" s="314"/>
      <c r="E48" s="314">
        <f t="shared" si="0"/>
        <v>26</v>
      </c>
      <c r="F48" s="314"/>
      <c r="G48" s="314"/>
      <c r="H48" s="314"/>
      <c r="I48" s="314"/>
      <c r="J48" s="314"/>
      <c r="K48" s="314">
        <f>1</f>
        <v>1</v>
      </c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5">
        <v>3</v>
      </c>
      <c r="W48" s="317">
        <f t="shared" si="5"/>
        <v>23</v>
      </c>
      <c r="X48" s="350" t="s">
        <v>1796</v>
      </c>
    </row>
    <row r="49" spans="1:24" x14ac:dyDescent="0.25">
      <c r="A49" s="336">
        <v>47</v>
      </c>
      <c r="B49" s="349" t="s">
        <v>44</v>
      </c>
      <c r="C49" s="314">
        <v>0</v>
      </c>
      <c r="D49" s="314"/>
      <c r="E49" s="314">
        <f t="shared" si="0"/>
        <v>0</v>
      </c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5">
        <f t="shared" ref="V49:V54" si="6">SUM(F49:U49)</f>
        <v>0</v>
      </c>
      <c r="W49" s="319">
        <f t="shared" si="5"/>
        <v>0</v>
      </c>
      <c r="X49" s="350" t="s">
        <v>1796</v>
      </c>
    </row>
    <row r="50" spans="1:24" x14ac:dyDescent="0.25">
      <c r="A50" s="336">
        <v>48</v>
      </c>
      <c r="B50" s="349" t="s">
        <v>45</v>
      </c>
      <c r="C50" s="314">
        <v>2</v>
      </c>
      <c r="D50" s="314"/>
      <c r="E50" s="314">
        <f t="shared" si="0"/>
        <v>2</v>
      </c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5">
        <f t="shared" si="6"/>
        <v>0</v>
      </c>
      <c r="W50" s="320">
        <f t="shared" si="5"/>
        <v>2</v>
      </c>
      <c r="X50" s="350" t="s">
        <v>1796</v>
      </c>
    </row>
    <row r="51" spans="1:24" x14ac:dyDescent="0.25">
      <c r="A51" s="336">
        <v>49</v>
      </c>
      <c r="B51" s="349" t="s">
        <v>46</v>
      </c>
      <c r="C51" s="314">
        <v>4</v>
      </c>
      <c r="D51" s="314"/>
      <c r="E51" s="314">
        <f t="shared" si="0"/>
        <v>4</v>
      </c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5">
        <f t="shared" si="6"/>
        <v>0</v>
      </c>
      <c r="W51" s="316">
        <f t="shared" si="5"/>
        <v>4</v>
      </c>
      <c r="X51" s="350" t="s">
        <v>1796</v>
      </c>
    </row>
    <row r="52" spans="1:24" x14ac:dyDescent="0.25">
      <c r="A52" s="336">
        <v>50</v>
      </c>
      <c r="B52" s="349" t="s">
        <v>47</v>
      </c>
      <c r="C52" s="314">
        <v>4</v>
      </c>
      <c r="D52" s="314"/>
      <c r="E52" s="314">
        <f t="shared" si="0"/>
        <v>4</v>
      </c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5">
        <f t="shared" si="6"/>
        <v>0</v>
      </c>
      <c r="W52" s="316">
        <f t="shared" si="5"/>
        <v>4</v>
      </c>
      <c r="X52" s="350" t="s">
        <v>1796</v>
      </c>
    </row>
    <row r="53" spans="1:24" x14ac:dyDescent="0.25">
      <c r="A53" s="336">
        <v>51</v>
      </c>
      <c r="B53" s="349" t="s">
        <v>48</v>
      </c>
      <c r="C53" s="314">
        <v>6</v>
      </c>
      <c r="D53" s="314"/>
      <c r="E53" s="314">
        <f t="shared" si="0"/>
        <v>6</v>
      </c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5">
        <f t="shared" si="6"/>
        <v>0</v>
      </c>
      <c r="W53" s="317">
        <f t="shared" si="5"/>
        <v>6</v>
      </c>
      <c r="X53" s="350" t="s">
        <v>1796</v>
      </c>
    </row>
    <row r="54" spans="1:24" x14ac:dyDescent="0.25">
      <c r="A54" s="336">
        <v>52</v>
      </c>
      <c r="B54" s="349" t="s">
        <v>49</v>
      </c>
      <c r="C54" s="314">
        <v>13</v>
      </c>
      <c r="D54" s="314"/>
      <c r="E54" s="314">
        <f t="shared" si="0"/>
        <v>13</v>
      </c>
      <c r="F54" s="314">
        <f>4</f>
        <v>4</v>
      </c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5">
        <f t="shared" si="6"/>
        <v>4</v>
      </c>
      <c r="W54" s="317">
        <f t="shared" si="5"/>
        <v>9</v>
      </c>
      <c r="X54" s="350" t="s">
        <v>1796</v>
      </c>
    </row>
    <row r="55" spans="1:24" x14ac:dyDescent="0.25">
      <c r="A55" s="336">
        <v>53</v>
      </c>
      <c r="B55" s="349" t="s">
        <v>50</v>
      </c>
      <c r="C55" s="314">
        <v>42</v>
      </c>
      <c r="D55" s="314"/>
      <c r="E55" s="314">
        <f t="shared" si="0"/>
        <v>42</v>
      </c>
      <c r="F55" s="314"/>
      <c r="G55" s="314"/>
      <c r="H55" s="314"/>
      <c r="I55" s="314">
        <f>2</f>
        <v>2</v>
      </c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5">
        <v>6</v>
      </c>
      <c r="W55" s="317">
        <f t="shared" si="5"/>
        <v>36</v>
      </c>
      <c r="X55" s="350" t="s">
        <v>1796</v>
      </c>
    </row>
    <row r="56" spans="1:24" x14ac:dyDescent="0.25">
      <c r="A56" s="336">
        <v>54</v>
      </c>
      <c r="B56" s="349" t="s">
        <v>51</v>
      </c>
      <c r="C56" s="314">
        <v>6</v>
      </c>
      <c r="D56" s="314"/>
      <c r="E56" s="314">
        <f t="shared" si="0"/>
        <v>6</v>
      </c>
      <c r="F56" s="314"/>
      <c r="G56" s="314"/>
      <c r="H56" s="314"/>
      <c r="I56" s="314"/>
      <c r="J56" s="314"/>
      <c r="K56" s="314">
        <f>1</f>
        <v>1</v>
      </c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5">
        <v>2</v>
      </c>
      <c r="W56" s="316">
        <f t="shared" si="5"/>
        <v>4</v>
      </c>
      <c r="X56" s="350" t="s">
        <v>1796</v>
      </c>
    </row>
    <row r="57" spans="1:24" x14ac:dyDescent="0.25">
      <c r="A57" s="336">
        <v>55</v>
      </c>
      <c r="B57" s="349" t="s">
        <v>52</v>
      </c>
      <c r="C57" s="314">
        <v>15</v>
      </c>
      <c r="D57" s="314"/>
      <c r="E57" s="314">
        <f t="shared" si="0"/>
        <v>15</v>
      </c>
      <c r="F57" s="314">
        <f>4</f>
        <v>4</v>
      </c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5">
        <v>7</v>
      </c>
      <c r="W57" s="317">
        <f t="shared" si="5"/>
        <v>8</v>
      </c>
      <c r="X57" s="350" t="s">
        <v>1796</v>
      </c>
    </row>
    <row r="58" spans="1:24" x14ac:dyDescent="0.25">
      <c r="A58" s="336">
        <v>56</v>
      </c>
      <c r="B58" s="349" t="s">
        <v>53</v>
      </c>
      <c r="C58" s="314">
        <v>23</v>
      </c>
      <c r="D58" s="314"/>
      <c r="E58" s="314">
        <f t="shared" si="0"/>
        <v>23</v>
      </c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5">
        <f t="shared" ref="V58:V66" si="7">SUM(F58:U58)</f>
        <v>0</v>
      </c>
      <c r="W58" s="317">
        <f t="shared" si="5"/>
        <v>23</v>
      </c>
      <c r="X58" s="350" t="s">
        <v>1796</v>
      </c>
    </row>
    <row r="59" spans="1:24" x14ac:dyDescent="0.25">
      <c r="A59" s="336">
        <v>57</v>
      </c>
      <c r="B59" s="349" t="s">
        <v>54</v>
      </c>
      <c r="C59" s="314">
        <v>2</v>
      </c>
      <c r="D59" s="314"/>
      <c r="E59" s="314">
        <f t="shared" si="0"/>
        <v>2</v>
      </c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5">
        <f t="shared" si="7"/>
        <v>0</v>
      </c>
      <c r="W59" s="320">
        <f t="shared" si="5"/>
        <v>2</v>
      </c>
      <c r="X59" s="350" t="s">
        <v>1796</v>
      </c>
    </row>
    <row r="60" spans="1:24" x14ac:dyDescent="0.25">
      <c r="A60" s="336">
        <v>58</v>
      </c>
      <c r="B60" s="349" t="s">
        <v>55</v>
      </c>
      <c r="C60" s="314">
        <v>4</v>
      </c>
      <c r="D60" s="314"/>
      <c r="E60" s="314">
        <f t="shared" si="0"/>
        <v>4</v>
      </c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5">
        <f t="shared" si="7"/>
        <v>0</v>
      </c>
      <c r="W60" s="316">
        <f t="shared" si="5"/>
        <v>4</v>
      </c>
      <c r="X60" s="350" t="s">
        <v>1796</v>
      </c>
    </row>
    <row r="61" spans="1:24" x14ac:dyDescent="0.25">
      <c r="A61" s="336">
        <v>59</v>
      </c>
      <c r="B61" s="349" t="s">
        <v>56</v>
      </c>
      <c r="C61" s="314">
        <v>26</v>
      </c>
      <c r="D61" s="314"/>
      <c r="E61" s="314">
        <f t="shared" si="0"/>
        <v>26</v>
      </c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5">
        <f t="shared" si="7"/>
        <v>0</v>
      </c>
      <c r="W61" s="317">
        <f t="shared" si="5"/>
        <v>26</v>
      </c>
      <c r="X61" s="350" t="s">
        <v>1796</v>
      </c>
    </row>
    <row r="62" spans="1:24" x14ac:dyDescent="0.25">
      <c r="A62" s="336">
        <v>60</v>
      </c>
      <c r="B62" s="349" t="s">
        <v>57</v>
      </c>
      <c r="C62" s="314">
        <v>2</v>
      </c>
      <c r="D62" s="314">
        <v>3</v>
      </c>
      <c r="E62" s="314">
        <f t="shared" si="0"/>
        <v>5</v>
      </c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5">
        <f t="shared" si="7"/>
        <v>0</v>
      </c>
      <c r="W62" s="316">
        <f t="shared" si="5"/>
        <v>5</v>
      </c>
      <c r="X62" s="350" t="s">
        <v>1796</v>
      </c>
    </row>
    <row r="63" spans="1:24" x14ac:dyDescent="0.25">
      <c r="A63" s="337">
        <v>61</v>
      </c>
      <c r="B63" s="349" t="s">
        <v>58</v>
      </c>
      <c r="C63" s="314">
        <v>2</v>
      </c>
      <c r="D63" s="314"/>
      <c r="E63" s="314">
        <f t="shared" si="0"/>
        <v>2</v>
      </c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5">
        <f t="shared" si="7"/>
        <v>0</v>
      </c>
      <c r="W63" s="320">
        <f t="shared" si="5"/>
        <v>2</v>
      </c>
      <c r="X63" s="350" t="s">
        <v>1796</v>
      </c>
    </row>
    <row r="64" spans="1:24" x14ac:dyDescent="0.25">
      <c r="A64" s="337">
        <v>62</v>
      </c>
      <c r="B64" s="349" t="s">
        <v>59</v>
      </c>
      <c r="C64" s="314">
        <v>5</v>
      </c>
      <c r="D64" s="314"/>
      <c r="E64" s="314">
        <f t="shared" si="0"/>
        <v>5</v>
      </c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5">
        <f t="shared" si="7"/>
        <v>0</v>
      </c>
      <c r="W64" s="316">
        <f t="shared" si="5"/>
        <v>5</v>
      </c>
      <c r="X64" s="350" t="s">
        <v>1796</v>
      </c>
    </row>
    <row r="65" spans="1:24" x14ac:dyDescent="0.25">
      <c r="A65" s="336">
        <v>63</v>
      </c>
      <c r="B65" s="349" t="s">
        <v>60</v>
      </c>
      <c r="C65" s="314">
        <v>4</v>
      </c>
      <c r="D65" s="314"/>
      <c r="E65" s="314">
        <f t="shared" si="0"/>
        <v>4</v>
      </c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5">
        <f t="shared" si="7"/>
        <v>0</v>
      </c>
      <c r="W65" s="317">
        <f t="shared" si="5"/>
        <v>4</v>
      </c>
      <c r="X65" s="350" t="s">
        <v>1796</v>
      </c>
    </row>
    <row r="66" spans="1:24" x14ac:dyDescent="0.25">
      <c r="A66" s="336">
        <v>64</v>
      </c>
      <c r="B66" s="349" t="s">
        <v>61</v>
      </c>
      <c r="C66" s="314">
        <v>0</v>
      </c>
      <c r="D66" s="314"/>
      <c r="E66" s="314">
        <f t="shared" si="0"/>
        <v>0</v>
      </c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5">
        <f t="shared" si="7"/>
        <v>0</v>
      </c>
      <c r="W66" s="319">
        <f t="shared" si="5"/>
        <v>0</v>
      </c>
      <c r="X66" s="350" t="s">
        <v>1796</v>
      </c>
    </row>
    <row r="67" spans="1:24" x14ac:dyDescent="0.25">
      <c r="A67" s="336">
        <v>65</v>
      </c>
      <c r="B67" s="349" t="s">
        <v>62</v>
      </c>
      <c r="C67" s="314">
        <v>5</v>
      </c>
      <c r="D67" s="314"/>
      <c r="E67" s="314">
        <f t="shared" ref="E67:E130" si="8">C67+D67</f>
        <v>5</v>
      </c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5">
        <f t="shared" ref="V67:V130" si="9">SUM(F67:U67)</f>
        <v>0</v>
      </c>
      <c r="W67" s="325">
        <f t="shared" ref="W67:W130" si="10">E67-V67</f>
        <v>5</v>
      </c>
      <c r="X67" s="350" t="s">
        <v>1796</v>
      </c>
    </row>
    <row r="68" spans="1:24" x14ac:dyDescent="0.25">
      <c r="A68" s="336">
        <v>66</v>
      </c>
      <c r="B68" s="349" t="s">
        <v>63</v>
      </c>
      <c r="C68" s="314">
        <v>14</v>
      </c>
      <c r="D68" s="314"/>
      <c r="E68" s="314">
        <f t="shared" si="8"/>
        <v>14</v>
      </c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5">
        <f t="shared" si="9"/>
        <v>0</v>
      </c>
      <c r="W68" s="317">
        <f t="shared" si="10"/>
        <v>14</v>
      </c>
      <c r="X68" s="350" t="s">
        <v>1796</v>
      </c>
    </row>
    <row r="69" spans="1:24" x14ac:dyDescent="0.25">
      <c r="A69" s="336">
        <v>67</v>
      </c>
      <c r="B69" s="349" t="s">
        <v>64</v>
      </c>
      <c r="C69" s="314">
        <v>1</v>
      </c>
      <c r="D69" s="314"/>
      <c r="E69" s="314">
        <f t="shared" si="8"/>
        <v>1</v>
      </c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5">
        <f t="shared" si="9"/>
        <v>0</v>
      </c>
      <c r="W69" s="320">
        <f t="shared" si="10"/>
        <v>1</v>
      </c>
      <c r="X69" s="350" t="s">
        <v>1796</v>
      </c>
    </row>
    <row r="70" spans="1:24" x14ac:dyDescent="0.25">
      <c r="A70" s="336">
        <v>68</v>
      </c>
      <c r="B70" s="349" t="s">
        <v>65</v>
      </c>
      <c r="C70" s="314">
        <v>9</v>
      </c>
      <c r="D70" s="314"/>
      <c r="E70" s="314">
        <f t="shared" si="8"/>
        <v>9</v>
      </c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5">
        <f t="shared" si="9"/>
        <v>0</v>
      </c>
      <c r="W70" s="317">
        <f t="shared" si="10"/>
        <v>9</v>
      </c>
      <c r="X70" s="350" t="s">
        <v>1796</v>
      </c>
    </row>
    <row r="71" spans="1:24" x14ac:dyDescent="0.25">
      <c r="A71" s="336">
        <v>69</v>
      </c>
      <c r="B71" s="349" t="s">
        <v>66</v>
      </c>
      <c r="C71" s="314">
        <v>12</v>
      </c>
      <c r="D71" s="314"/>
      <c r="E71" s="314">
        <f t="shared" si="8"/>
        <v>12</v>
      </c>
      <c r="F71" s="314">
        <f>5</f>
        <v>5</v>
      </c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5">
        <f t="shared" si="9"/>
        <v>5</v>
      </c>
      <c r="W71" s="317">
        <f t="shared" si="10"/>
        <v>7</v>
      </c>
      <c r="X71" s="350" t="s">
        <v>1796</v>
      </c>
    </row>
    <row r="72" spans="1:24" x14ac:dyDescent="0.25">
      <c r="A72" s="336">
        <v>70</v>
      </c>
      <c r="B72" s="349" t="s">
        <v>67</v>
      </c>
      <c r="C72" s="314">
        <v>7</v>
      </c>
      <c r="D72" s="314"/>
      <c r="E72" s="314">
        <f t="shared" si="8"/>
        <v>7</v>
      </c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5">
        <f t="shared" si="9"/>
        <v>0</v>
      </c>
      <c r="W72" s="317">
        <f t="shared" si="10"/>
        <v>7</v>
      </c>
      <c r="X72" s="350" t="s">
        <v>1796</v>
      </c>
    </row>
    <row r="73" spans="1:24" x14ac:dyDescent="0.25">
      <c r="A73" s="336">
        <v>71</v>
      </c>
      <c r="B73" s="349" t="s">
        <v>68</v>
      </c>
      <c r="C73" s="314">
        <v>5</v>
      </c>
      <c r="D73" s="314"/>
      <c r="E73" s="314">
        <f t="shared" si="8"/>
        <v>5</v>
      </c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5">
        <f t="shared" si="9"/>
        <v>0</v>
      </c>
      <c r="W73" s="316">
        <f t="shared" si="10"/>
        <v>5</v>
      </c>
      <c r="X73" s="350" t="s">
        <v>1796</v>
      </c>
    </row>
    <row r="74" spans="1:24" x14ac:dyDescent="0.25">
      <c r="A74" s="336">
        <v>72</v>
      </c>
      <c r="B74" s="349" t="s">
        <v>69</v>
      </c>
      <c r="C74" s="314">
        <v>12</v>
      </c>
      <c r="D74" s="314"/>
      <c r="E74" s="314">
        <f t="shared" si="8"/>
        <v>12</v>
      </c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5">
        <f t="shared" si="9"/>
        <v>0</v>
      </c>
      <c r="W74" s="317">
        <f t="shared" si="10"/>
        <v>12</v>
      </c>
      <c r="X74" s="350" t="s">
        <v>1796</v>
      </c>
    </row>
    <row r="75" spans="1:24" x14ac:dyDescent="0.25">
      <c r="A75" s="336">
        <v>73</v>
      </c>
      <c r="B75" s="349" t="s">
        <v>70</v>
      </c>
      <c r="C75" s="314">
        <v>9</v>
      </c>
      <c r="D75" s="314"/>
      <c r="E75" s="314">
        <f t="shared" si="8"/>
        <v>9</v>
      </c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5">
        <f t="shared" si="9"/>
        <v>0</v>
      </c>
      <c r="W75" s="317">
        <f t="shared" si="10"/>
        <v>9</v>
      </c>
      <c r="X75" s="350" t="s">
        <v>1796</v>
      </c>
    </row>
    <row r="76" spans="1:24" x14ac:dyDescent="0.25">
      <c r="A76" s="336">
        <v>74</v>
      </c>
      <c r="B76" s="349" t="s">
        <v>71</v>
      </c>
      <c r="C76" s="314">
        <v>20</v>
      </c>
      <c r="D76" s="314"/>
      <c r="E76" s="314">
        <f t="shared" si="8"/>
        <v>20</v>
      </c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5">
        <f t="shared" si="9"/>
        <v>0</v>
      </c>
      <c r="W76" s="317">
        <f t="shared" si="10"/>
        <v>20</v>
      </c>
      <c r="X76" s="350" t="s">
        <v>1796</v>
      </c>
    </row>
    <row r="77" spans="1:24" x14ac:dyDescent="0.25">
      <c r="A77" s="336">
        <v>75</v>
      </c>
      <c r="B77" s="349" t="s">
        <v>72</v>
      </c>
      <c r="C77" s="314">
        <v>10</v>
      </c>
      <c r="D77" s="314">
        <v>6</v>
      </c>
      <c r="E77" s="314">
        <f t="shared" si="8"/>
        <v>16</v>
      </c>
      <c r="F77" s="314">
        <f>1</f>
        <v>1</v>
      </c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5">
        <f t="shared" si="9"/>
        <v>1</v>
      </c>
      <c r="W77" s="317">
        <f t="shared" si="10"/>
        <v>15</v>
      </c>
      <c r="X77" s="350" t="s">
        <v>1796</v>
      </c>
    </row>
    <row r="78" spans="1:24" x14ac:dyDescent="0.25">
      <c r="A78" s="336">
        <v>76</v>
      </c>
      <c r="B78" s="349" t="s">
        <v>73</v>
      </c>
      <c r="C78" s="314">
        <v>14</v>
      </c>
      <c r="D78" s="314"/>
      <c r="E78" s="314">
        <f t="shared" si="8"/>
        <v>14</v>
      </c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5">
        <f t="shared" si="9"/>
        <v>0</v>
      </c>
      <c r="W78" s="317">
        <f t="shared" si="10"/>
        <v>14</v>
      </c>
      <c r="X78" s="350" t="s">
        <v>1796</v>
      </c>
    </row>
    <row r="79" spans="1:24" x14ac:dyDescent="0.25">
      <c r="A79" s="336">
        <v>77</v>
      </c>
      <c r="B79" s="349" t="s">
        <v>74</v>
      </c>
      <c r="C79" s="314">
        <v>1</v>
      </c>
      <c r="D79" s="314"/>
      <c r="E79" s="314">
        <f t="shared" si="8"/>
        <v>1</v>
      </c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5">
        <f t="shared" si="9"/>
        <v>0</v>
      </c>
      <c r="W79" s="320">
        <f t="shared" si="10"/>
        <v>1</v>
      </c>
      <c r="X79" s="350" t="s">
        <v>1796</v>
      </c>
    </row>
    <row r="80" spans="1:24" x14ac:dyDescent="0.25">
      <c r="A80" s="336">
        <v>78</v>
      </c>
      <c r="B80" s="349" t="s">
        <v>1863</v>
      </c>
      <c r="C80" s="314">
        <v>10</v>
      </c>
      <c r="D80" s="314"/>
      <c r="E80" s="314">
        <f t="shared" si="8"/>
        <v>10</v>
      </c>
      <c r="F80" s="314"/>
      <c r="G80" s="314"/>
      <c r="H80" s="314"/>
      <c r="I80" s="314"/>
      <c r="J80" s="314"/>
      <c r="K80" s="314"/>
      <c r="L80" s="314">
        <f>1</f>
        <v>1</v>
      </c>
      <c r="M80" s="314"/>
      <c r="N80" s="314"/>
      <c r="O80" s="314"/>
      <c r="P80" s="314"/>
      <c r="Q80" s="314"/>
      <c r="R80" s="314"/>
      <c r="S80" s="314"/>
      <c r="T80" s="314"/>
      <c r="U80" s="314"/>
      <c r="V80" s="315">
        <v>2</v>
      </c>
      <c r="W80" s="317">
        <f t="shared" si="10"/>
        <v>8</v>
      </c>
      <c r="X80" s="350" t="s">
        <v>1796</v>
      </c>
    </row>
    <row r="81" spans="1:24" x14ac:dyDescent="0.25">
      <c r="A81" s="336">
        <v>79</v>
      </c>
      <c r="B81" s="349" t="s">
        <v>75</v>
      </c>
      <c r="C81" s="314">
        <v>1</v>
      </c>
      <c r="D81" s="314"/>
      <c r="E81" s="314">
        <f t="shared" si="8"/>
        <v>1</v>
      </c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5">
        <f t="shared" si="9"/>
        <v>0</v>
      </c>
      <c r="W81" s="320">
        <f t="shared" si="10"/>
        <v>1</v>
      </c>
      <c r="X81" s="350" t="s">
        <v>1796</v>
      </c>
    </row>
    <row r="82" spans="1:24" x14ac:dyDescent="0.25">
      <c r="A82" s="336">
        <v>80</v>
      </c>
      <c r="B82" s="349" t="s">
        <v>1859</v>
      </c>
      <c r="C82" s="314">
        <v>10</v>
      </c>
      <c r="D82" s="314"/>
      <c r="E82" s="314">
        <f t="shared" si="8"/>
        <v>10</v>
      </c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5">
        <v>1</v>
      </c>
      <c r="W82" s="317">
        <f t="shared" si="10"/>
        <v>9</v>
      </c>
      <c r="X82" s="350" t="s">
        <v>1796</v>
      </c>
    </row>
    <row r="83" spans="1:24" x14ac:dyDescent="0.25">
      <c r="A83" s="336">
        <v>81</v>
      </c>
      <c r="B83" s="349" t="s">
        <v>76</v>
      </c>
      <c r="C83" s="314">
        <v>5</v>
      </c>
      <c r="D83" s="314"/>
      <c r="E83" s="314">
        <f t="shared" si="8"/>
        <v>5</v>
      </c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5">
        <f t="shared" si="9"/>
        <v>0</v>
      </c>
      <c r="W83" s="324">
        <f t="shared" si="10"/>
        <v>5</v>
      </c>
      <c r="X83" s="350" t="s">
        <v>1796</v>
      </c>
    </row>
    <row r="84" spans="1:24" x14ac:dyDescent="0.25">
      <c r="A84" s="336">
        <v>82</v>
      </c>
      <c r="B84" s="349" t="s">
        <v>2034</v>
      </c>
      <c r="C84" s="314">
        <v>36</v>
      </c>
      <c r="D84" s="314"/>
      <c r="E84" s="314">
        <f t="shared" si="8"/>
        <v>36</v>
      </c>
      <c r="F84" s="314"/>
      <c r="G84" s="314"/>
      <c r="H84" s="314"/>
      <c r="I84" s="314"/>
      <c r="J84" s="314"/>
      <c r="K84" s="314">
        <f>10</f>
        <v>10</v>
      </c>
      <c r="L84" s="314"/>
      <c r="M84" s="314"/>
      <c r="N84" s="314">
        <f>2</f>
        <v>2</v>
      </c>
      <c r="O84" s="314"/>
      <c r="P84" s="314"/>
      <c r="Q84" s="314"/>
      <c r="R84" s="314"/>
      <c r="S84" s="314"/>
      <c r="T84" s="314"/>
      <c r="U84" s="314"/>
      <c r="V84" s="315">
        <v>22</v>
      </c>
      <c r="W84" s="317">
        <f t="shared" si="10"/>
        <v>14</v>
      </c>
      <c r="X84" s="350" t="s">
        <v>1796</v>
      </c>
    </row>
    <row r="85" spans="1:24" x14ac:dyDescent="0.25">
      <c r="A85" s="336">
        <v>83</v>
      </c>
      <c r="B85" s="349" t="s">
        <v>77</v>
      </c>
      <c r="C85" s="314">
        <v>20</v>
      </c>
      <c r="D85" s="314"/>
      <c r="E85" s="314">
        <f t="shared" si="8"/>
        <v>20</v>
      </c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5">
        <f t="shared" si="9"/>
        <v>0</v>
      </c>
      <c r="W85" s="317">
        <f t="shared" si="10"/>
        <v>20</v>
      </c>
      <c r="X85" s="350" t="s">
        <v>1796</v>
      </c>
    </row>
    <row r="86" spans="1:24" x14ac:dyDescent="0.25">
      <c r="A86" s="336">
        <v>84</v>
      </c>
      <c r="B86" s="349" t="s">
        <v>78</v>
      </c>
      <c r="C86" s="314">
        <v>20</v>
      </c>
      <c r="D86" s="314"/>
      <c r="E86" s="314">
        <f t="shared" si="8"/>
        <v>20</v>
      </c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5">
        <f t="shared" si="9"/>
        <v>0</v>
      </c>
      <c r="W86" s="317">
        <f t="shared" si="10"/>
        <v>20</v>
      </c>
      <c r="X86" s="350" t="s">
        <v>1796</v>
      </c>
    </row>
    <row r="87" spans="1:24" x14ac:dyDescent="0.25">
      <c r="A87" s="336">
        <v>85</v>
      </c>
      <c r="B87" s="349" t="s">
        <v>79</v>
      </c>
      <c r="C87" s="314">
        <v>3</v>
      </c>
      <c r="D87" s="314"/>
      <c r="E87" s="314">
        <f t="shared" si="8"/>
        <v>3</v>
      </c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5">
        <v>2</v>
      </c>
      <c r="W87" s="320">
        <f t="shared" si="10"/>
        <v>1</v>
      </c>
      <c r="X87" s="350" t="s">
        <v>1796</v>
      </c>
    </row>
    <row r="88" spans="1:24" x14ac:dyDescent="0.25">
      <c r="A88" s="336">
        <v>86</v>
      </c>
      <c r="B88" s="349" t="s">
        <v>80</v>
      </c>
      <c r="C88" s="314">
        <v>10</v>
      </c>
      <c r="D88" s="314"/>
      <c r="E88" s="314">
        <f t="shared" si="8"/>
        <v>10</v>
      </c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5">
        <v>2</v>
      </c>
      <c r="W88" s="317">
        <f t="shared" si="10"/>
        <v>8</v>
      </c>
      <c r="X88" s="350" t="s">
        <v>1796</v>
      </c>
    </row>
    <row r="89" spans="1:24" x14ac:dyDescent="0.25">
      <c r="A89" s="336">
        <v>87</v>
      </c>
      <c r="B89" s="349" t="s">
        <v>81</v>
      </c>
      <c r="C89" s="314">
        <v>0</v>
      </c>
      <c r="D89" s="314"/>
      <c r="E89" s="314">
        <f t="shared" si="8"/>
        <v>0</v>
      </c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5">
        <f t="shared" si="9"/>
        <v>0</v>
      </c>
      <c r="W89" s="319">
        <f t="shared" si="10"/>
        <v>0</v>
      </c>
      <c r="X89" s="350" t="s">
        <v>1796</v>
      </c>
    </row>
    <row r="90" spans="1:24" x14ac:dyDescent="0.25">
      <c r="A90" s="336">
        <v>88</v>
      </c>
      <c r="B90" s="349" t="s">
        <v>82</v>
      </c>
      <c r="C90" s="314">
        <v>19</v>
      </c>
      <c r="D90" s="314"/>
      <c r="E90" s="314">
        <f t="shared" si="8"/>
        <v>19</v>
      </c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5">
        <f t="shared" si="9"/>
        <v>0</v>
      </c>
      <c r="W90" s="317">
        <f t="shared" si="10"/>
        <v>19</v>
      </c>
      <c r="X90" s="350" t="s">
        <v>1796</v>
      </c>
    </row>
    <row r="91" spans="1:24" x14ac:dyDescent="0.25">
      <c r="A91" s="336">
        <v>89</v>
      </c>
      <c r="B91" s="349" t="s">
        <v>83</v>
      </c>
      <c r="C91" s="314">
        <v>15</v>
      </c>
      <c r="D91" s="314"/>
      <c r="E91" s="314">
        <f t="shared" si="8"/>
        <v>15</v>
      </c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5">
        <f t="shared" si="9"/>
        <v>0</v>
      </c>
      <c r="W91" s="317">
        <f t="shared" si="10"/>
        <v>15</v>
      </c>
      <c r="X91" s="350" t="s">
        <v>1796</v>
      </c>
    </row>
    <row r="92" spans="1:24" x14ac:dyDescent="0.25">
      <c r="A92" s="336">
        <v>90</v>
      </c>
      <c r="B92" s="349" t="s">
        <v>84</v>
      </c>
      <c r="C92" s="314">
        <v>100</v>
      </c>
      <c r="D92" s="314"/>
      <c r="E92" s="314">
        <f t="shared" si="8"/>
        <v>100</v>
      </c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5">
        <f t="shared" si="9"/>
        <v>0</v>
      </c>
      <c r="W92" s="317">
        <f t="shared" si="10"/>
        <v>100</v>
      </c>
      <c r="X92" s="350" t="s">
        <v>1796</v>
      </c>
    </row>
    <row r="93" spans="1:24" x14ac:dyDescent="0.25">
      <c r="A93" s="336">
        <v>91</v>
      </c>
      <c r="B93" s="349" t="s">
        <v>85</v>
      </c>
      <c r="C93" s="314">
        <v>15</v>
      </c>
      <c r="D93" s="314"/>
      <c r="E93" s="314">
        <f t="shared" si="8"/>
        <v>15</v>
      </c>
      <c r="F93" s="314"/>
      <c r="G93" s="314"/>
      <c r="H93" s="314"/>
      <c r="I93" s="314"/>
      <c r="J93" s="314"/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4"/>
      <c r="V93" s="315">
        <f t="shared" si="9"/>
        <v>0</v>
      </c>
      <c r="W93" s="317">
        <f t="shared" si="10"/>
        <v>15</v>
      </c>
      <c r="X93" s="350" t="s">
        <v>1796</v>
      </c>
    </row>
    <row r="94" spans="1:24" x14ac:dyDescent="0.25">
      <c r="A94" s="336">
        <v>92</v>
      </c>
      <c r="B94" s="349" t="s">
        <v>86</v>
      </c>
      <c r="C94" s="314">
        <v>9</v>
      </c>
      <c r="D94" s="314"/>
      <c r="E94" s="314">
        <f t="shared" si="8"/>
        <v>9</v>
      </c>
      <c r="F94" s="314"/>
      <c r="G94" s="314"/>
      <c r="H94" s="314"/>
      <c r="I94" s="314"/>
      <c r="J94" s="314"/>
      <c r="K94" s="314"/>
      <c r="L94" s="314"/>
      <c r="M94" s="314"/>
      <c r="N94" s="314"/>
      <c r="O94" s="314"/>
      <c r="P94" s="314"/>
      <c r="Q94" s="314"/>
      <c r="R94" s="314"/>
      <c r="S94" s="314"/>
      <c r="T94" s="314"/>
      <c r="U94" s="314"/>
      <c r="V94" s="315">
        <f t="shared" si="9"/>
        <v>0</v>
      </c>
      <c r="W94" s="317">
        <f t="shared" si="10"/>
        <v>9</v>
      </c>
      <c r="X94" s="350" t="s">
        <v>1796</v>
      </c>
    </row>
    <row r="95" spans="1:24" x14ac:dyDescent="0.25">
      <c r="A95" s="336">
        <v>93</v>
      </c>
      <c r="B95" s="349" t="s">
        <v>87</v>
      </c>
      <c r="C95" s="314">
        <v>15</v>
      </c>
      <c r="D95" s="314"/>
      <c r="E95" s="314">
        <f t="shared" si="8"/>
        <v>15</v>
      </c>
      <c r="F95" s="314"/>
      <c r="G95" s="314"/>
      <c r="H95" s="314"/>
      <c r="I95" s="314"/>
      <c r="J95" s="314"/>
      <c r="K95" s="314"/>
      <c r="L95" s="314"/>
      <c r="M95" s="314"/>
      <c r="N95" s="314"/>
      <c r="O95" s="314"/>
      <c r="P95" s="314"/>
      <c r="Q95" s="314"/>
      <c r="R95" s="314"/>
      <c r="S95" s="314"/>
      <c r="T95" s="314"/>
      <c r="U95" s="314"/>
      <c r="V95" s="315">
        <f t="shared" si="9"/>
        <v>0</v>
      </c>
      <c r="W95" s="317">
        <f t="shared" si="10"/>
        <v>15</v>
      </c>
      <c r="X95" s="350" t="s">
        <v>1796</v>
      </c>
    </row>
    <row r="96" spans="1:24" x14ac:dyDescent="0.25">
      <c r="A96" s="336">
        <v>94</v>
      </c>
      <c r="B96" s="349" t="s">
        <v>88</v>
      </c>
      <c r="C96" s="314">
        <v>13</v>
      </c>
      <c r="D96" s="314"/>
      <c r="E96" s="314">
        <f t="shared" si="8"/>
        <v>13</v>
      </c>
      <c r="F96" s="314"/>
      <c r="G96" s="314"/>
      <c r="H96" s="314"/>
      <c r="I96" s="314"/>
      <c r="J96" s="314"/>
      <c r="K96" s="314"/>
      <c r="L96" s="314"/>
      <c r="M96" s="314"/>
      <c r="N96" s="314"/>
      <c r="O96" s="314"/>
      <c r="P96" s="314"/>
      <c r="Q96" s="314"/>
      <c r="R96" s="314"/>
      <c r="S96" s="314"/>
      <c r="T96" s="314"/>
      <c r="U96" s="314"/>
      <c r="V96" s="315">
        <f t="shared" si="9"/>
        <v>0</v>
      </c>
      <c r="W96" s="317">
        <f t="shared" si="10"/>
        <v>13</v>
      </c>
      <c r="X96" s="350" t="s">
        <v>1796</v>
      </c>
    </row>
    <row r="97" spans="1:24" x14ac:dyDescent="0.25">
      <c r="A97" s="336">
        <v>95</v>
      </c>
      <c r="B97" s="349" t="s">
        <v>89</v>
      </c>
      <c r="C97" s="314">
        <v>10</v>
      </c>
      <c r="D97" s="314"/>
      <c r="E97" s="314">
        <f t="shared" si="8"/>
        <v>10</v>
      </c>
      <c r="F97" s="314"/>
      <c r="G97" s="314"/>
      <c r="H97" s="314"/>
      <c r="I97" s="314"/>
      <c r="J97" s="314"/>
      <c r="K97" s="314"/>
      <c r="L97" s="314"/>
      <c r="M97" s="314"/>
      <c r="N97" s="314"/>
      <c r="O97" s="314"/>
      <c r="P97" s="314"/>
      <c r="Q97" s="314"/>
      <c r="R97" s="314"/>
      <c r="S97" s="314"/>
      <c r="T97" s="314"/>
      <c r="U97" s="314"/>
      <c r="V97" s="315">
        <f t="shared" si="9"/>
        <v>0</v>
      </c>
      <c r="W97" s="317">
        <f t="shared" si="10"/>
        <v>10</v>
      </c>
      <c r="X97" s="350" t="s">
        <v>1796</v>
      </c>
    </row>
    <row r="98" spans="1:24" x14ac:dyDescent="0.25">
      <c r="A98" s="336">
        <v>96</v>
      </c>
      <c r="B98" s="349" t="s">
        <v>90</v>
      </c>
      <c r="C98" s="314">
        <v>70</v>
      </c>
      <c r="D98" s="314"/>
      <c r="E98" s="314">
        <f t="shared" si="8"/>
        <v>70</v>
      </c>
      <c r="F98" s="314"/>
      <c r="G98" s="314"/>
      <c r="H98" s="314"/>
      <c r="I98" s="314"/>
      <c r="J98" s="314"/>
      <c r="K98" s="314"/>
      <c r="L98" s="314"/>
      <c r="M98" s="314"/>
      <c r="N98" s="314"/>
      <c r="O98" s="314"/>
      <c r="P98" s="314"/>
      <c r="Q98" s="314"/>
      <c r="R98" s="314"/>
      <c r="S98" s="314"/>
      <c r="T98" s="314"/>
      <c r="U98" s="314"/>
      <c r="V98" s="315">
        <f t="shared" si="9"/>
        <v>0</v>
      </c>
      <c r="W98" s="317">
        <f t="shared" si="10"/>
        <v>70</v>
      </c>
      <c r="X98" s="350" t="s">
        <v>1796</v>
      </c>
    </row>
    <row r="99" spans="1:24" x14ac:dyDescent="0.25">
      <c r="A99" s="336">
        <v>97</v>
      </c>
      <c r="B99" s="349" t="s">
        <v>91</v>
      </c>
      <c r="C99" s="314">
        <v>0</v>
      </c>
      <c r="D99" s="314"/>
      <c r="E99" s="314">
        <f t="shared" si="8"/>
        <v>0</v>
      </c>
      <c r="F99" s="314"/>
      <c r="G99" s="314"/>
      <c r="H99" s="314"/>
      <c r="I99" s="314"/>
      <c r="J99" s="314"/>
      <c r="K99" s="314"/>
      <c r="L99" s="314"/>
      <c r="M99" s="314"/>
      <c r="N99" s="314"/>
      <c r="O99" s="314"/>
      <c r="P99" s="314"/>
      <c r="Q99" s="314"/>
      <c r="R99" s="314"/>
      <c r="S99" s="314"/>
      <c r="T99" s="314"/>
      <c r="U99" s="314"/>
      <c r="V99" s="315">
        <f t="shared" si="9"/>
        <v>0</v>
      </c>
      <c r="W99" s="319">
        <f t="shared" si="10"/>
        <v>0</v>
      </c>
      <c r="X99" s="350" t="s">
        <v>1796</v>
      </c>
    </row>
    <row r="100" spans="1:24" x14ac:dyDescent="0.25">
      <c r="A100" s="336">
        <v>98</v>
      </c>
      <c r="B100" s="349" t="s">
        <v>92</v>
      </c>
      <c r="C100" s="314">
        <v>40</v>
      </c>
      <c r="D100" s="314"/>
      <c r="E100" s="314">
        <f t="shared" si="8"/>
        <v>40</v>
      </c>
      <c r="F100" s="314"/>
      <c r="G100" s="314"/>
      <c r="H100" s="314"/>
      <c r="I100" s="314"/>
      <c r="J100" s="314"/>
      <c r="K100" s="314"/>
      <c r="L100" s="314"/>
      <c r="M100" s="314"/>
      <c r="N100" s="314"/>
      <c r="O100" s="314"/>
      <c r="P100" s="314"/>
      <c r="Q100" s="314"/>
      <c r="R100" s="314">
        <f>1</f>
        <v>1</v>
      </c>
      <c r="S100" s="314"/>
      <c r="T100" s="314"/>
      <c r="U100" s="314"/>
      <c r="V100" s="315">
        <f t="shared" si="9"/>
        <v>1</v>
      </c>
      <c r="W100" s="317">
        <f t="shared" si="10"/>
        <v>39</v>
      </c>
      <c r="X100" s="350" t="s">
        <v>1796</v>
      </c>
    </row>
    <row r="101" spans="1:24" x14ac:dyDescent="0.25">
      <c r="A101" s="336">
        <v>99</v>
      </c>
      <c r="B101" s="349" t="s">
        <v>93</v>
      </c>
      <c r="C101" s="314">
        <v>20</v>
      </c>
      <c r="D101" s="314"/>
      <c r="E101" s="314">
        <f t="shared" si="8"/>
        <v>20</v>
      </c>
      <c r="F101" s="314"/>
      <c r="G101" s="314"/>
      <c r="H101" s="314"/>
      <c r="I101" s="314"/>
      <c r="J101" s="314"/>
      <c r="K101" s="314"/>
      <c r="L101" s="314"/>
      <c r="M101" s="314"/>
      <c r="N101" s="314"/>
      <c r="O101" s="314"/>
      <c r="P101" s="314"/>
      <c r="Q101" s="314"/>
      <c r="R101" s="314"/>
      <c r="S101" s="314"/>
      <c r="T101" s="314"/>
      <c r="U101" s="314"/>
      <c r="V101" s="315">
        <f t="shared" si="9"/>
        <v>0</v>
      </c>
      <c r="W101" s="317">
        <f t="shared" si="10"/>
        <v>20</v>
      </c>
      <c r="X101" s="350" t="s">
        <v>1796</v>
      </c>
    </row>
    <row r="102" spans="1:24" x14ac:dyDescent="0.25">
      <c r="A102" s="336">
        <v>100</v>
      </c>
      <c r="B102" s="349" t="s">
        <v>94</v>
      </c>
      <c r="C102" s="314">
        <v>15</v>
      </c>
      <c r="D102" s="314"/>
      <c r="E102" s="314">
        <f t="shared" si="8"/>
        <v>15</v>
      </c>
      <c r="F102" s="314"/>
      <c r="G102" s="314"/>
      <c r="H102" s="314"/>
      <c r="I102" s="314"/>
      <c r="J102" s="314"/>
      <c r="K102" s="314"/>
      <c r="L102" s="314"/>
      <c r="M102" s="314"/>
      <c r="N102" s="314"/>
      <c r="O102" s="314"/>
      <c r="P102" s="314"/>
      <c r="Q102" s="314"/>
      <c r="R102" s="314"/>
      <c r="S102" s="314"/>
      <c r="T102" s="314"/>
      <c r="U102" s="314"/>
      <c r="V102" s="315">
        <f t="shared" si="9"/>
        <v>0</v>
      </c>
      <c r="W102" s="317">
        <f t="shared" si="10"/>
        <v>15</v>
      </c>
      <c r="X102" s="350" t="s">
        <v>1796</v>
      </c>
    </row>
    <row r="103" spans="1:24" x14ac:dyDescent="0.25">
      <c r="A103" s="336">
        <v>101</v>
      </c>
      <c r="B103" s="349" t="s">
        <v>95</v>
      </c>
      <c r="C103" s="314">
        <v>10</v>
      </c>
      <c r="D103" s="314"/>
      <c r="E103" s="314">
        <f t="shared" si="8"/>
        <v>10</v>
      </c>
      <c r="F103" s="314"/>
      <c r="G103" s="314"/>
      <c r="H103" s="314"/>
      <c r="I103" s="314"/>
      <c r="J103" s="314"/>
      <c r="K103" s="314"/>
      <c r="L103" s="314"/>
      <c r="M103" s="314"/>
      <c r="N103" s="314"/>
      <c r="O103" s="314"/>
      <c r="P103" s="314"/>
      <c r="Q103" s="314"/>
      <c r="R103" s="314"/>
      <c r="S103" s="314"/>
      <c r="T103" s="314"/>
      <c r="U103" s="314"/>
      <c r="V103" s="315">
        <f t="shared" si="9"/>
        <v>0</v>
      </c>
      <c r="W103" s="317">
        <f t="shared" si="10"/>
        <v>10</v>
      </c>
      <c r="X103" s="350" t="s">
        <v>1796</v>
      </c>
    </row>
    <row r="104" spans="1:24" x14ac:dyDescent="0.25">
      <c r="A104" s="336">
        <v>102</v>
      </c>
      <c r="B104" s="349" t="s">
        <v>96</v>
      </c>
      <c r="C104" s="314">
        <v>23</v>
      </c>
      <c r="D104" s="314"/>
      <c r="E104" s="314">
        <f t="shared" si="8"/>
        <v>23</v>
      </c>
      <c r="F104" s="314"/>
      <c r="G104" s="314"/>
      <c r="H104" s="314"/>
      <c r="I104" s="314"/>
      <c r="J104" s="314"/>
      <c r="K104" s="314"/>
      <c r="L104" s="314"/>
      <c r="M104" s="314"/>
      <c r="N104" s="314"/>
      <c r="O104" s="314"/>
      <c r="P104" s="314"/>
      <c r="Q104" s="314"/>
      <c r="R104" s="314"/>
      <c r="S104" s="314"/>
      <c r="T104" s="314"/>
      <c r="U104" s="314"/>
      <c r="V104" s="315">
        <v>4</v>
      </c>
      <c r="W104" s="317">
        <f t="shared" si="10"/>
        <v>19</v>
      </c>
      <c r="X104" s="350" t="s">
        <v>1796</v>
      </c>
    </row>
    <row r="105" spans="1:24" x14ac:dyDescent="0.25">
      <c r="A105" s="336">
        <v>103</v>
      </c>
      <c r="B105" s="349" t="s">
        <v>97</v>
      </c>
      <c r="C105" s="314">
        <v>40</v>
      </c>
      <c r="D105" s="314"/>
      <c r="E105" s="314">
        <f t="shared" si="8"/>
        <v>40</v>
      </c>
      <c r="F105" s="314"/>
      <c r="G105" s="314"/>
      <c r="H105" s="314"/>
      <c r="I105" s="314"/>
      <c r="J105" s="314"/>
      <c r="K105" s="314"/>
      <c r="L105" s="314"/>
      <c r="M105" s="314"/>
      <c r="N105" s="314"/>
      <c r="O105" s="314"/>
      <c r="P105" s="314"/>
      <c r="Q105" s="314"/>
      <c r="R105" s="314"/>
      <c r="S105" s="314"/>
      <c r="T105" s="314"/>
      <c r="U105" s="314"/>
      <c r="V105" s="315">
        <v>6</v>
      </c>
      <c r="W105" s="317">
        <f t="shared" si="10"/>
        <v>34</v>
      </c>
      <c r="X105" s="350" t="s">
        <v>1796</v>
      </c>
    </row>
    <row r="106" spans="1:24" x14ac:dyDescent="0.25">
      <c r="A106" s="336">
        <v>104</v>
      </c>
      <c r="B106" s="349" t="s">
        <v>98</v>
      </c>
      <c r="C106" s="314">
        <v>29</v>
      </c>
      <c r="D106" s="314"/>
      <c r="E106" s="314">
        <f t="shared" si="8"/>
        <v>29</v>
      </c>
      <c r="F106" s="314"/>
      <c r="G106" s="314"/>
      <c r="H106" s="314"/>
      <c r="I106" s="314"/>
      <c r="J106" s="314"/>
      <c r="K106" s="314"/>
      <c r="L106" s="314"/>
      <c r="M106" s="314"/>
      <c r="N106" s="314"/>
      <c r="O106" s="314"/>
      <c r="P106" s="314"/>
      <c r="Q106" s="314"/>
      <c r="R106" s="314"/>
      <c r="S106" s="314"/>
      <c r="T106" s="314"/>
      <c r="U106" s="314"/>
      <c r="V106" s="315">
        <f t="shared" si="9"/>
        <v>0</v>
      </c>
      <c r="W106" s="317">
        <f t="shared" si="10"/>
        <v>29</v>
      </c>
      <c r="X106" s="350" t="s">
        <v>1796</v>
      </c>
    </row>
    <row r="107" spans="1:24" x14ac:dyDescent="0.25">
      <c r="A107" s="336">
        <v>105</v>
      </c>
      <c r="B107" s="349" t="s">
        <v>99</v>
      </c>
      <c r="C107" s="314">
        <v>38</v>
      </c>
      <c r="D107" s="314"/>
      <c r="E107" s="314">
        <f t="shared" si="8"/>
        <v>38</v>
      </c>
      <c r="F107" s="314"/>
      <c r="G107" s="314"/>
      <c r="H107" s="314"/>
      <c r="I107" s="314"/>
      <c r="J107" s="314"/>
      <c r="K107" s="314"/>
      <c r="L107" s="314"/>
      <c r="M107" s="314"/>
      <c r="N107" s="314"/>
      <c r="O107" s="314"/>
      <c r="P107" s="314"/>
      <c r="Q107" s="314"/>
      <c r="R107" s="314"/>
      <c r="S107" s="314"/>
      <c r="T107" s="314"/>
      <c r="U107" s="314"/>
      <c r="V107" s="315">
        <f t="shared" si="9"/>
        <v>0</v>
      </c>
      <c r="W107" s="317">
        <f t="shared" si="10"/>
        <v>38</v>
      </c>
      <c r="X107" s="350" t="s">
        <v>1796</v>
      </c>
    </row>
    <row r="108" spans="1:24" x14ac:dyDescent="0.25">
      <c r="A108" s="336">
        <v>106</v>
      </c>
      <c r="B108" s="349" t="s">
        <v>100</v>
      </c>
      <c r="C108" s="314">
        <v>21</v>
      </c>
      <c r="D108" s="314"/>
      <c r="E108" s="314">
        <f t="shared" si="8"/>
        <v>21</v>
      </c>
      <c r="F108" s="314"/>
      <c r="G108" s="314"/>
      <c r="H108" s="314"/>
      <c r="I108" s="314"/>
      <c r="J108" s="314"/>
      <c r="K108" s="314"/>
      <c r="L108" s="314"/>
      <c r="M108" s="314"/>
      <c r="N108" s="314"/>
      <c r="O108" s="314"/>
      <c r="P108" s="314"/>
      <c r="Q108" s="314"/>
      <c r="R108" s="314"/>
      <c r="S108" s="314"/>
      <c r="T108" s="314"/>
      <c r="U108" s="314"/>
      <c r="V108" s="315">
        <f t="shared" si="9"/>
        <v>0</v>
      </c>
      <c r="W108" s="317">
        <f t="shared" si="10"/>
        <v>21</v>
      </c>
      <c r="X108" s="350" t="s">
        <v>1796</v>
      </c>
    </row>
    <row r="109" spans="1:24" x14ac:dyDescent="0.25">
      <c r="A109" s="336">
        <v>107</v>
      </c>
      <c r="B109" s="349" t="s">
        <v>101</v>
      </c>
      <c r="C109" s="314">
        <v>10</v>
      </c>
      <c r="D109" s="314"/>
      <c r="E109" s="314">
        <f t="shared" si="8"/>
        <v>10</v>
      </c>
      <c r="F109" s="314"/>
      <c r="G109" s="314"/>
      <c r="H109" s="314"/>
      <c r="I109" s="314"/>
      <c r="J109" s="314"/>
      <c r="K109" s="314"/>
      <c r="L109" s="314"/>
      <c r="M109" s="314"/>
      <c r="N109" s="314"/>
      <c r="O109" s="314"/>
      <c r="P109" s="314"/>
      <c r="Q109" s="314"/>
      <c r="R109" s="314"/>
      <c r="S109" s="314"/>
      <c r="T109" s="314"/>
      <c r="U109" s="314"/>
      <c r="V109" s="315">
        <f t="shared" si="9"/>
        <v>0</v>
      </c>
      <c r="W109" s="317">
        <f t="shared" si="10"/>
        <v>10</v>
      </c>
      <c r="X109" s="350" t="s">
        <v>1796</v>
      </c>
    </row>
    <row r="110" spans="1:24" x14ac:dyDescent="0.25">
      <c r="A110" s="336">
        <v>108</v>
      </c>
      <c r="B110" s="349" t="s">
        <v>102</v>
      </c>
      <c r="C110" s="314">
        <v>12</v>
      </c>
      <c r="D110" s="314"/>
      <c r="E110" s="314">
        <f t="shared" si="8"/>
        <v>12</v>
      </c>
      <c r="F110" s="314"/>
      <c r="G110" s="314"/>
      <c r="H110" s="314"/>
      <c r="I110" s="314"/>
      <c r="J110" s="314"/>
      <c r="K110" s="314"/>
      <c r="L110" s="314"/>
      <c r="M110" s="314"/>
      <c r="N110" s="314"/>
      <c r="O110" s="314"/>
      <c r="P110" s="314"/>
      <c r="Q110" s="314"/>
      <c r="R110" s="314"/>
      <c r="S110" s="314"/>
      <c r="T110" s="314"/>
      <c r="U110" s="314"/>
      <c r="V110" s="315">
        <f t="shared" si="9"/>
        <v>0</v>
      </c>
      <c r="W110" s="317">
        <f t="shared" si="10"/>
        <v>12</v>
      </c>
      <c r="X110" s="350" t="s">
        <v>1796</v>
      </c>
    </row>
    <row r="111" spans="1:24" x14ac:dyDescent="0.25">
      <c r="A111" s="336">
        <v>109</v>
      </c>
      <c r="B111" s="349" t="s">
        <v>103</v>
      </c>
      <c r="C111" s="314">
        <v>6</v>
      </c>
      <c r="D111" s="314"/>
      <c r="E111" s="314">
        <f t="shared" si="8"/>
        <v>6</v>
      </c>
      <c r="F111" s="314"/>
      <c r="G111" s="314"/>
      <c r="H111" s="314"/>
      <c r="I111" s="314"/>
      <c r="J111" s="314"/>
      <c r="K111" s="314"/>
      <c r="L111" s="314"/>
      <c r="M111" s="314"/>
      <c r="N111" s="314"/>
      <c r="O111" s="314"/>
      <c r="P111" s="314"/>
      <c r="Q111" s="314"/>
      <c r="R111" s="314"/>
      <c r="S111" s="314"/>
      <c r="T111" s="314"/>
      <c r="U111" s="314"/>
      <c r="V111" s="315">
        <f t="shared" si="9"/>
        <v>0</v>
      </c>
      <c r="W111" s="317">
        <f t="shared" si="10"/>
        <v>6</v>
      </c>
      <c r="X111" s="350" t="s">
        <v>1796</v>
      </c>
    </row>
    <row r="112" spans="1:24" x14ac:dyDescent="0.25">
      <c r="A112" s="336">
        <v>110</v>
      </c>
      <c r="B112" s="349" t="s">
        <v>104</v>
      </c>
      <c r="C112" s="314">
        <v>1</v>
      </c>
      <c r="D112" s="314"/>
      <c r="E112" s="314">
        <f t="shared" si="8"/>
        <v>1</v>
      </c>
      <c r="F112" s="314"/>
      <c r="G112" s="314"/>
      <c r="H112" s="314"/>
      <c r="I112" s="314"/>
      <c r="J112" s="314"/>
      <c r="K112" s="314"/>
      <c r="L112" s="314"/>
      <c r="M112" s="314"/>
      <c r="N112" s="314"/>
      <c r="O112" s="314"/>
      <c r="P112" s="314"/>
      <c r="Q112" s="314"/>
      <c r="R112" s="314"/>
      <c r="S112" s="314"/>
      <c r="T112" s="314"/>
      <c r="U112" s="314"/>
      <c r="V112" s="315">
        <f t="shared" si="9"/>
        <v>0</v>
      </c>
      <c r="W112" s="320">
        <f t="shared" si="10"/>
        <v>1</v>
      </c>
      <c r="X112" s="350" t="s">
        <v>1796</v>
      </c>
    </row>
    <row r="113" spans="1:24" x14ac:dyDescent="0.25">
      <c r="A113" s="336">
        <v>111</v>
      </c>
      <c r="B113" s="349" t="s">
        <v>105</v>
      </c>
      <c r="C113" s="314">
        <v>6</v>
      </c>
      <c r="D113" s="314">
        <v>3</v>
      </c>
      <c r="E113" s="314">
        <f t="shared" si="8"/>
        <v>9</v>
      </c>
      <c r="F113" s="314"/>
      <c r="G113" s="314"/>
      <c r="H113" s="314"/>
      <c r="I113" s="314"/>
      <c r="J113" s="314"/>
      <c r="K113" s="314">
        <f>2</f>
        <v>2</v>
      </c>
      <c r="L113" s="314"/>
      <c r="M113" s="314"/>
      <c r="N113" s="314"/>
      <c r="O113" s="314"/>
      <c r="P113" s="314"/>
      <c r="Q113" s="314"/>
      <c r="R113" s="314"/>
      <c r="S113" s="314"/>
      <c r="T113" s="314"/>
      <c r="U113" s="314"/>
      <c r="V113" s="315">
        <f t="shared" si="9"/>
        <v>2</v>
      </c>
      <c r="W113" s="317">
        <f t="shared" si="10"/>
        <v>7</v>
      </c>
      <c r="X113" s="350" t="s">
        <v>1796</v>
      </c>
    </row>
    <row r="114" spans="1:24" x14ac:dyDescent="0.25">
      <c r="A114" s="336">
        <v>112</v>
      </c>
      <c r="B114" s="349" t="s">
        <v>106</v>
      </c>
      <c r="C114" s="314">
        <v>0</v>
      </c>
      <c r="D114" s="314">
        <v>3</v>
      </c>
      <c r="E114" s="314">
        <f t="shared" si="8"/>
        <v>3</v>
      </c>
      <c r="F114" s="314"/>
      <c r="G114" s="314"/>
      <c r="H114" s="314"/>
      <c r="I114" s="314"/>
      <c r="J114" s="314"/>
      <c r="K114" s="314"/>
      <c r="L114" s="314"/>
      <c r="M114" s="314"/>
      <c r="N114" s="314"/>
      <c r="O114" s="314"/>
      <c r="P114" s="314"/>
      <c r="Q114" s="314"/>
      <c r="R114" s="314"/>
      <c r="S114" s="314"/>
      <c r="T114" s="314"/>
      <c r="U114" s="314"/>
      <c r="V114" s="315">
        <f t="shared" si="9"/>
        <v>0</v>
      </c>
      <c r="W114" s="316">
        <f t="shared" si="10"/>
        <v>3</v>
      </c>
      <c r="X114" s="350" t="s">
        <v>1796</v>
      </c>
    </row>
    <row r="115" spans="1:24" x14ac:dyDescent="0.25">
      <c r="A115" s="336">
        <v>113</v>
      </c>
      <c r="B115" s="349" t="s">
        <v>107</v>
      </c>
      <c r="C115" s="314">
        <v>0</v>
      </c>
      <c r="D115" s="314">
        <v>8</v>
      </c>
      <c r="E115" s="314">
        <f t="shared" si="8"/>
        <v>8</v>
      </c>
      <c r="F115" s="314"/>
      <c r="G115" s="314"/>
      <c r="H115" s="314"/>
      <c r="I115" s="314"/>
      <c r="J115" s="314"/>
      <c r="K115" s="314"/>
      <c r="L115" s="314"/>
      <c r="M115" s="314"/>
      <c r="N115" s="314"/>
      <c r="O115" s="314"/>
      <c r="P115" s="314"/>
      <c r="Q115" s="314"/>
      <c r="R115" s="314"/>
      <c r="S115" s="314"/>
      <c r="T115" s="314"/>
      <c r="U115" s="314"/>
      <c r="V115" s="315">
        <f t="shared" si="9"/>
        <v>0</v>
      </c>
      <c r="W115" s="317">
        <f t="shared" si="10"/>
        <v>8</v>
      </c>
      <c r="X115" s="350" t="s">
        <v>1796</v>
      </c>
    </row>
    <row r="116" spans="1:24" x14ac:dyDescent="0.25">
      <c r="A116" s="336">
        <v>114</v>
      </c>
      <c r="B116" s="349" t="s">
        <v>108</v>
      </c>
      <c r="C116" s="314">
        <v>15</v>
      </c>
      <c r="D116" s="314"/>
      <c r="E116" s="314">
        <f t="shared" si="8"/>
        <v>15</v>
      </c>
      <c r="F116" s="314"/>
      <c r="G116" s="314"/>
      <c r="H116" s="314"/>
      <c r="I116" s="314"/>
      <c r="J116" s="314"/>
      <c r="K116" s="314"/>
      <c r="L116" s="314"/>
      <c r="M116" s="314"/>
      <c r="N116" s="314"/>
      <c r="O116" s="314"/>
      <c r="P116" s="314"/>
      <c r="Q116" s="314"/>
      <c r="R116" s="314"/>
      <c r="S116" s="314"/>
      <c r="T116" s="314"/>
      <c r="U116" s="314"/>
      <c r="V116" s="315">
        <f t="shared" si="9"/>
        <v>0</v>
      </c>
      <c r="W116" s="317">
        <f t="shared" si="10"/>
        <v>15</v>
      </c>
      <c r="X116" s="350" t="s">
        <v>1796</v>
      </c>
    </row>
    <row r="117" spans="1:24" x14ac:dyDescent="0.25">
      <c r="A117" s="336">
        <v>115</v>
      </c>
      <c r="B117" s="349" t="s">
        <v>109</v>
      </c>
      <c r="C117" s="314">
        <v>0</v>
      </c>
      <c r="D117" s="314">
        <v>4</v>
      </c>
      <c r="E117" s="314">
        <f t="shared" si="8"/>
        <v>4</v>
      </c>
      <c r="F117" s="314"/>
      <c r="G117" s="314"/>
      <c r="H117" s="314"/>
      <c r="I117" s="314"/>
      <c r="J117" s="314">
        <f>2</f>
        <v>2</v>
      </c>
      <c r="K117" s="314"/>
      <c r="L117" s="314"/>
      <c r="M117" s="314"/>
      <c r="N117" s="314"/>
      <c r="O117" s="314"/>
      <c r="P117" s="314"/>
      <c r="Q117" s="314"/>
      <c r="R117" s="314"/>
      <c r="S117" s="314"/>
      <c r="T117" s="314"/>
      <c r="U117" s="314"/>
      <c r="V117" s="315">
        <v>4</v>
      </c>
      <c r="W117" s="319">
        <f t="shared" si="10"/>
        <v>0</v>
      </c>
      <c r="X117" s="350" t="s">
        <v>1796</v>
      </c>
    </row>
    <row r="118" spans="1:24" x14ac:dyDescent="0.25">
      <c r="A118" s="336">
        <v>116</v>
      </c>
      <c r="B118" s="351" t="s">
        <v>1931</v>
      </c>
      <c r="C118" s="314">
        <v>574</v>
      </c>
      <c r="D118" s="314"/>
      <c r="E118" s="314">
        <f t="shared" si="8"/>
        <v>574</v>
      </c>
      <c r="F118" s="314"/>
      <c r="G118" s="314"/>
      <c r="H118" s="314"/>
      <c r="I118" s="314"/>
      <c r="J118" s="314"/>
      <c r="K118" s="314"/>
      <c r="L118" s="314"/>
      <c r="M118" s="314"/>
      <c r="N118" s="314"/>
      <c r="O118" s="314"/>
      <c r="P118" s="314"/>
      <c r="Q118" s="314"/>
      <c r="R118" s="314"/>
      <c r="S118" s="314"/>
      <c r="T118" s="314"/>
      <c r="U118" s="314"/>
      <c r="V118" s="315">
        <f t="shared" si="9"/>
        <v>0</v>
      </c>
      <c r="W118" s="317">
        <f t="shared" si="10"/>
        <v>574</v>
      </c>
      <c r="X118" s="350" t="s">
        <v>1796</v>
      </c>
    </row>
    <row r="119" spans="1:24" x14ac:dyDescent="0.25">
      <c r="A119" s="336">
        <v>117</v>
      </c>
      <c r="B119" s="349" t="s">
        <v>110</v>
      </c>
      <c r="C119" s="314">
        <v>6</v>
      </c>
      <c r="D119" s="314"/>
      <c r="E119" s="314">
        <f t="shared" si="8"/>
        <v>6</v>
      </c>
      <c r="F119" s="314"/>
      <c r="G119" s="314"/>
      <c r="H119" s="314"/>
      <c r="I119" s="314"/>
      <c r="J119" s="314"/>
      <c r="K119" s="314"/>
      <c r="L119" s="314"/>
      <c r="M119" s="314"/>
      <c r="N119" s="314"/>
      <c r="O119" s="314"/>
      <c r="P119" s="314"/>
      <c r="Q119" s="314"/>
      <c r="R119" s="314"/>
      <c r="S119" s="314"/>
      <c r="T119" s="314"/>
      <c r="U119" s="314"/>
      <c r="V119" s="315">
        <f t="shared" si="9"/>
        <v>0</v>
      </c>
      <c r="W119" s="317">
        <f t="shared" si="10"/>
        <v>6</v>
      </c>
      <c r="X119" s="350" t="s">
        <v>1796</v>
      </c>
    </row>
    <row r="120" spans="1:24" x14ac:dyDescent="0.25">
      <c r="A120" s="336">
        <v>118</v>
      </c>
      <c r="B120" s="349" t="s">
        <v>111</v>
      </c>
      <c r="C120" s="314">
        <v>5</v>
      </c>
      <c r="D120" s="314"/>
      <c r="E120" s="314">
        <f t="shared" si="8"/>
        <v>5</v>
      </c>
      <c r="F120" s="314"/>
      <c r="G120" s="314"/>
      <c r="H120" s="314"/>
      <c r="I120" s="314"/>
      <c r="J120" s="314"/>
      <c r="K120" s="314"/>
      <c r="L120" s="314"/>
      <c r="M120" s="314"/>
      <c r="N120" s="314"/>
      <c r="O120" s="314"/>
      <c r="P120" s="314"/>
      <c r="Q120" s="314"/>
      <c r="R120" s="314"/>
      <c r="S120" s="314"/>
      <c r="T120" s="314"/>
      <c r="U120" s="314"/>
      <c r="V120" s="315">
        <f t="shared" si="9"/>
        <v>0</v>
      </c>
      <c r="W120" s="316">
        <f t="shared" si="10"/>
        <v>5</v>
      </c>
      <c r="X120" s="350" t="s">
        <v>1796</v>
      </c>
    </row>
    <row r="121" spans="1:24" x14ac:dyDescent="0.25">
      <c r="A121" s="336">
        <v>119</v>
      </c>
      <c r="B121" s="349" t="s">
        <v>112</v>
      </c>
      <c r="C121" s="314">
        <v>59</v>
      </c>
      <c r="D121" s="314"/>
      <c r="E121" s="314">
        <f t="shared" si="8"/>
        <v>59</v>
      </c>
      <c r="F121" s="314"/>
      <c r="G121" s="314"/>
      <c r="H121" s="314"/>
      <c r="I121" s="314"/>
      <c r="J121" s="314"/>
      <c r="K121" s="314"/>
      <c r="L121" s="314"/>
      <c r="M121" s="314"/>
      <c r="N121" s="314"/>
      <c r="O121" s="314"/>
      <c r="P121" s="314"/>
      <c r="Q121" s="314"/>
      <c r="R121" s="314"/>
      <c r="S121" s="314"/>
      <c r="T121" s="314"/>
      <c r="U121" s="314"/>
      <c r="V121" s="315">
        <f t="shared" si="9"/>
        <v>0</v>
      </c>
      <c r="W121" s="317">
        <f t="shared" si="10"/>
        <v>59</v>
      </c>
      <c r="X121" s="350" t="s">
        <v>1796</v>
      </c>
    </row>
    <row r="122" spans="1:24" x14ac:dyDescent="0.25">
      <c r="A122" s="336">
        <v>120</v>
      </c>
      <c r="B122" s="349" t="s">
        <v>113</v>
      </c>
      <c r="C122" s="314">
        <v>839</v>
      </c>
      <c r="D122" s="314"/>
      <c r="E122" s="314">
        <f t="shared" si="8"/>
        <v>839</v>
      </c>
      <c r="F122" s="314">
        <f>30</f>
        <v>30</v>
      </c>
      <c r="G122" s="314"/>
      <c r="H122" s="314"/>
      <c r="I122" s="314">
        <f>10</f>
        <v>10</v>
      </c>
      <c r="J122" s="314"/>
      <c r="K122" s="314"/>
      <c r="L122" s="314">
        <f>2</f>
        <v>2</v>
      </c>
      <c r="M122" s="314"/>
      <c r="N122" s="314"/>
      <c r="O122" s="314"/>
      <c r="P122" s="314"/>
      <c r="Q122" s="314"/>
      <c r="R122" s="314">
        <f>2</f>
        <v>2</v>
      </c>
      <c r="S122" s="314"/>
      <c r="T122" s="314"/>
      <c r="U122" s="314"/>
      <c r="V122" s="315">
        <f t="shared" si="9"/>
        <v>44</v>
      </c>
      <c r="W122" s="317">
        <f t="shared" si="10"/>
        <v>795</v>
      </c>
      <c r="X122" s="350" t="s">
        <v>1796</v>
      </c>
    </row>
    <row r="123" spans="1:24" x14ac:dyDescent="0.25">
      <c r="A123" s="336">
        <v>121</v>
      </c>
      <c r="B123" s="349" t="s">
        <v>114</v>
      </c>
      <c r="C123" s="314">
        <v>0</v>
      </c>
      <c r="D123" s="314"/>
      <c r="E123" s="314">
        <f t="shared" si="8"/>
        <v>0</v>
      </c>
      <c r="F123" s="314"/>
      <c r="G123" s="314"/>
      <c r="H123" s="314"/>
      <c r="I123" s="314"/>
      <c r="J123" s="314"/>
      <c r="K123" s="314"/>
      <c r="L123" s="314"/>
      <c r="M123" s="314"/>
      <c r="N123" s="314"/>
      <c r="O123" s="314"/>
      <c r="P123" s="314"/>
      <c r="Q123" s="314"/>
      <c r="R123" s="314"/>
      <c r="S123" s="314"/>
      <c r="T123" s="314"/>
      <c r="U123" s="314"/>
      <c r="V123" s="315">
        <f t="shared" si="9"/>
        <v>0</v>
      </c>
      <c r="W123" s="319">
        <f t="shared" si="10"/>
        <v>0</v>
      </c>
      <c r="X123" s="350" t="s">
        <v>1796</v>
      </c>
    </row>
    <row r="124" spans="1:24" x14ac:dyDescent="0.25">
      <c r="A124" s="337">
        <v>122</v>
      </c>
      <c r="B124" s="349" t="s">
        <v>115</v>
      </c>
      <c r="C124" s="314">
        <v>2</v>
      </c>
      <c r="D124" s="314"/>
      <c r="E124" s="314">
        <f t="shared" si="8"/>
        <v>2</v>
      </c>
      <c r="F124" s="314"/>
      <c r="G124" s="314"/>
      <c r="H124" s="314"/>
      <c r="I124" s="314"/>
      <c r="J124" s="314"/>
      <c r="K124" s="314"/>
      <c r="L124" s="314"/>
      <c r="M124" s="314"/>
      <c r="N124" s="314"/>
      <c r="O124" s="314"/>
      <c r="P124" s="314"/>
      <c r="Q124" s="314"/>
      <c r="R124" s="314"/>
      <c r="S124" s="314"/>
      <c r="T124" s="314"/>
      <c r="U124" s="314"/>
      <c r="V124" s="315">
        <f t="shared" si="9"/>
        <v>0</v>
      </c>
      <c r="W124" s="320">
        <f t="shared" si="10"/>
        <v>2</v>
      </c>
      <c r="X124" s="350" t="s">
        <v>1796</v>
      </c>
    </row>
    <row r="125" spans="1:24" x14ac:dyDescent="0.25">
      <c r="A125" s="337">
        <v>123</v>
      </c>
      <c r="B125" s="349" t="s">
        <v>116</v>
      </c>
      <c r="C125" s="314">
        <v>25</v>
      </c>
      <c r="D125" s="314"/>
      <c r="E125" s="314">
        <f t="shared" si="8"/>
        <v>25</v>
      </c>
      <c r="F125" s="314"/>
      <c r="G125" s="314"/>
      <c r="H125" s="314"/>
      <c r="I125" s="314"/>
      <c r="J125" s="314"/>
      <c r="K125" s="314"/>
      <c r="L125" s="314"/>
      <c r="M125" s="314"/>
      <c r="N125" s="314"/>
      <c r="O125" s="314"/>
      <c r="P125" s="314"/>
      <c r="Q125" s="314"/>
      <c r="R125" s="314"/>
      <c r="S125" s="314"/>
      <c r="T125" s="314"/>
      <c r="U125" s="314"/>
      <c r="V125" s="315">
        <f t="shared" si="9"/>
        <v>0</v>
      </c>
      <c r="W125" s="317">
        <f t="shared" si="10"/>
        <v>25</v>
      </c>
      <c r="X125" s="350" t="s">
        <v>1796</v>
      </c>
    </row>
    <row r="126" spans="1:24" x14ac:dyDescent="0.25">
      <c r="A126" s="337">
        <v>124</v>
      </c>
      <c r="B126" s="349" t="s">
        <v>117</v>
      </c>
      <c r="C126" s="314">
        <v>24</v>
      </c>
      <c r="D126" s="314"/>
      <c r="E126" s="314">
        <f t="shared" si="8"/>
        <v>24</v>
      </c>
      <c r="F126" s="314"/>
      <c r="G126" s="314"/>
      <c r="H126" s="314"/>
      <c r="I126" s="314"/>
      <c r="J126" s="314"/>
      <c r="K126" s="314"/>
      <c r="L126" s="314"/>
      <c r="M126" s="314"/>
      <c r="N126" s="314"/>
      <c r="O126" s="314"/>
      <c r="P126" s="314"/>
      <c r="Q126" s="314"/>
      <c r="R126" s="314"/>
      <c r="S126" s="314"/>
      <c r="T126" s="314"/>
      <c r="U126" s="314"/>
      <c r="V126" s="315">
        <f t="shared" si="9"/>
        <v>0</v>
      </c>
      <c r="W126" s="317">
        <f t="shared" si="10"/>
        <v>24</v>
      </c>
      <c r="X126" s="350" t="s">
        <v>1796</v>
      </c>
    </row>
    <row r="127" spans="1:24" x14ac:dyDescent="0.25">
      <c r="A127" s="337">
        <v>125</v>
      </c>
      <c r="B127" s="349" t="s">
        <v>1898</v>
      </c>
      <c r="C127" s="314">
        <v>0</v>
      </c>
      <c r="D127" s="314"/>
      <c r="E127" s="314">
        <f t="shared" si="8"/>
        <v>0</v>
      </c>
      <c r="F127" s="314"/>
      <c r="G127" s="314"/>
      <c r="H127" s="314"/>
      <c r="I127" s="314"/>
      <c r="J127" s="314"/>
      <c r="K127" s="314"/>
      <c r="L127" s="314"/>
      <c r="M127" s="314"/>
      <c r="N127" s="314"/>
      <c r="O127" s="314"/>
      <c r="P127" s="314"/>
      <c r="Q127" s="314"/>
      <c r="R127" s="314"/>
      <c r="S127" s="314"/>
      <c r="T127" s="314"/>
      <c r="U127" s="314"/>
      <c r="V127" s="315">
        <f t="shared" si="9"/>
        <v>0</v>
      </c>
      <c r="W127" s="319">
        <f t="shared" si="10"/>
        <v>0</v>
      </c>
      <c r="X127" s="350" t="s">
        <v>1796</v>
      </c>
    </row>
    <row r="128" spans="1:24" x14ac:dyDescent="0.25">
      <c r="A128" s="337">
        <v>126</v>
      </c>
      <c r="B128" s="349" t="s">
        <v>118</v>
      </c>
      <c r="C128" s="314">
        <v>4</v>
      </c>
      <c r="D128" s="314"/>
      <c r="E128" s="314">
        <f t="shared" si="8"/>
        <v>4</v>
      </c>
      <c r="F128" s="314"/>
      <c r="G128" s="314"/>
      <c r="H128" s="314"/>
      <c r="I128" s="314"/>
      <c r="J128" s="314"/>
      <c r="K128" s="314"/>
      <c r="L128" s="314"/>
      <c r="M128" s="314"/>
      <c r="N128" s="314"/>
      <c r="O128" s="314"/>
      <c r="P128" s="314"/>
      <c r="Q128" s="314"/>
      <c r="R128" s="314"/>
      <c r="S128" s="314"/>
      <c r="T128" s="314"/>
      <c r="U128" s="314"/>
      <c r="V128" s="315">
        <f t="shared" si="9"/>
        <v>0</v>
      </c>
      <c r="W128" s="325">
        <f t="shared" si="10"/>
        <v>4</v>
      </c>
      <c r="X128" s="350" t="s">
        <v>1796</v>
      </c>
    </row>
    <row r="129" spans="1:24" x14ac:dyDescent="0.25">
      <c r="A129" s="337">
        <v>127</v>
      </c>
      <c r="B129" s="349" t="s">
        <v>119</v>
      </c>
      <c r="C129" s="314">
        <v>372</v>
      </c>
      <c r="D129" s="314"/>
      <c r="E129" s="314">
        <f t="shared" si="8"/>
        <v>372</v>
      </c>
      <c r="F129" s="314"/>
      <c r="G129" s="314"/>
      <c r="H129" s="314"/>
      <c r="I129" s="314"/>
      <c r="J129" s="314"/>
      <c r="K129" s="314"/>
      <c r="L129" s="314"/>
      <c r="M129" s="314"/>
      <c r="N129" s="314"/>
      <c r="O129" s="314"/>
      <c r="P129" s="314"/>
      <c r="Q129" s="314"/>
      <c r="R129" s="314"/>
      <c r="S129" s="314"/>
      <c r="T129" s="314"/>
      <c r="U129" s="314"/>
      <c r="V129" s="315">
        <f t="shared" si="9"/>
        <v>0</v>
      </c>
      <c r="W129" s="317">
        <f t="shared" si="10"/>
        <v>372</v>
      </c>
      <c r="X129" s="350" t="s">
        <v>1796</v>
      </c>
    </row>
    <row r="130" spans="1:24" x14ac:dyDescent="0.25">
      <c r="A130" s="337">
        <v>128</v>
      </c>
      <c r="B130" s="349" t="s">
        <v>120</v>
      </c>
      <c r="C130" s="314">
        <v>120</v>
      </c>
      <c r="D130" s="314"/>
      <c r="E130" s="314">
        <f t="shared" si="8"/>
        <v>120</v>
      </c>
      <c r="F130" s="314"/>
      <c r="G130" s="314"/>
      <c r="H130" s="314"/>
      <c r="I130" s="314"/>
      <c r="J130" s="314"/>
      <c r="K130" s="314"/>
      <c r="L130" s="314"/>
      <c r="M130" s="314"/>
      <c r="N130" s="314"/>
      <c r="O130" s="314"/>
      <c r="P130" s="314"/>
      <c r="Q130" s="314"/>
      <c r="R130" s="314"/>
      <c r="S130" s="314"/>
      <c r="T130" s="314"/>
      <c r="U130" s="314"/>
      <c r="V130" s="315">
        <f t="shared" si="9"/>
        <v>0</v>
      </c>
      <c r="W130" s="317">
        <f t="shared" si="10"/>
        <v>120</v>
      </c>
      <c r="X130" s="350" t="s">
        <v>1796</v>
      </c>
    </row>
    <row r="131" spans="1:24" x14ac:dyDescent="0.25">
      <c r="A131" s="337">
        <v>129</v>
      </c>
      <c r="B131" s="349" t="s">
        <v>121</v>
      </c>
      <c r="C131" s="314">
        <v>0</v>
      </c>
      <c r="D131" s="314"/>
      <c r="E131" s="314">
        <f t="shared" ref="E131:E194" si="11">C131+D131</f>
        <v>0</v>
      </c>
      <c r="F131" s="314"/>
      <c r="G131" s="314"/>
      <c r="H131" s="314"/>
      <c r="I131" s="314"/>
      <c r="J131" s="314"/>
      <c r="K131" s="314"/>
      <c r="L131" s="314"/>
      <c r="M131" s="314"/>
      <c r="N131" s="314"/>
      <c r="O131" s="314"/>
      <c r="P131" s="314"/>
      <c r="Q131" s="314"/>
      <c r="R131" s="314"/>
      <c r="S131" s="314"/>
      <c r="T131" s="314"/>
      <c r="U131" s="314"/>
      <c r="V131" s="315">
        <f t="shared" ref="V131:V194" si="12">SUM(F131:U131)</f>
        <v>0</v>
      </c>
      <c r="W131" s="319">
        <f t="shared" ref="W131:W194" si="13">E131-V131</f>
        <v>0</v>
      </c>
      <c r="X131" s="350" t="s">
        <v>1796</v>
      </c>
    </row>
    <row r="132" spans="1:24" x14ac:dyDescent="0.25">
      <c r="A132" s="337">
        <v>130</v>
      </c>
      <c r="B132" s="349" t="s">
        <v>122</v>
      </c>
      <c r="C132" s="314">
        <v>1096</v>
      </c>
      <c r="D132" s="314"/>
      <c r="E132" s="314">
        <f t="shared" si="11"/>
        <v>1096</v>
      </c>
      <c r="F132" s="314"/>
      <c r="G132" s="314"/>
      <c r="H132" s="314"/>
      <c r="I132" s="314"/>
      <c r="J132" s="314"/>
      <c r="K132" s="314"/>
      <c r="L132" s="314"/>
      <c r="M132" s="314"/>
      <c r="N132" s="314"/>
      <c r="O132" s="314"/>
      <c r="P132" s="314"/>
      <c r="Q132" s="314"/>
      <c r="R132" s="314"/>
      <c r="S132" s="314"/>
      <c r="T132" s="314"/>
      <c r="U132" s="314"/>
      <c r="V132" s="315">
        <f t="shared" si="12"/>
        <v>0</v>
      </c>
      <c r="W132" s="317">
        <f t="shared" si="13"/>
        <v>1096</v>
      </c>
      <c r="X132" s="350" t="s">
        <v>1796</v>
      </c>
    </row>
    <row r="133" spans="1:24" x14ac:dyDescent="0.25">
      <c r="A133" s="337">
        <v>131</v>
      </c>
      <c r="B133" s="349" t="s">
        <v>123</v>
      </c>
      <c r="C133" s="314">
        <v>1</v>
      </c>
      <c r="D133" s="314"/>
      <c r="E133" s="314">
        <f t="shared" si="11"/>
        <v>1</v>
      </c>
      <c r="F133" s="314"/>
      <c r="G133" s="314"/>
      <c r="H133" s="314"/>
      <c r="I133" s="314"/>
      <c r="J133" s="314"/>
      <c r="K133" s="314"/>
      <c r="L133" s="314"/>
      <c r="M133" s="314"/>
      <c r="N133" s="314"/>
      <c r="O133" s="314"/>
      <c r="P133" s="314"/>
      <c r="Q133" s="314"/>
      <c r="R133" s="314"/>
      <c r="S133" s="314"/>
      <c r="T133" s="314"/>
      <c r="U133" s="314"/>
      <c r="V133" s="315">
        <f t="shared" si="12"/>
        <v>0</v>
      </c>
      <c r="W133" s="320">
        <f t="shared" si="13"/>
        <v>1</v>
      </c>
      <c r="X133" s="350" t="s">
        <v>1796</v>
      </c>
    </row>
    <row r="134" spans="1:24" x14ac:dyDescent="0.25">
      <c r="A134" s="337">
        <v>132</v>
      </c>
      <c r="B134" s="349" t="s">
        <v>124</v>
      </c>
      <c r="C134" s="314">
        <v>0</v>
      </c>
      <c r="D134" s="314"/>
      <c r="E134" s="314">
        <f t="shared" si="11"/>
        <v>0</v>
      </c>
      <c r="F134" s="314"/>
      <c r="G134" s="314"/>
      <c r="H134" s="314"/>
      <c r="I134" s="314"/>
      <c r="J134" s="314"/>
      <c r="K134" s="314"/>
      <c r="L134" s="314"/>
      <c r="M134" s="314"/>
      <c r="N134" s="314"/>
      <c r="O134" s="314"/>
      <c r="P134" s="314"/>
      <c r="Q134" s="314"/>
      <c r="R134" s="314"/>
      <c r="S134" s="314"/>
      <c r="T134" s="314"/>
      <c r="U134" s="314"/>
      <c r="V134" s="315">
        <f t="shared" si="12"/>
        <v>0</v>
      </c>
      <c r="W134" s="319">
        <f t="shared" si="13"/>
        <v>0</v>
      </c>
      <c r="X134" s="350" t="s">
        <v>1796</v>
      </c>
    </row>
    <row r="135" spans="1:24" x14ac:dyDescent="0.25">
      <c r="A135" s="337">
        <v>133</v>
      </c>
      <c r="B135" s="349" t="s">
        <v>125</v>
      </c>
      <c r="C135" s="314">
        <v>1</v>
      </c>
      <c r="D135" s="314"/>
      <c r="E135" s="314">
        <f t="shared" si="11"/>
        <v>1</v>
      </c>
      <c r="F135" s="314"/>
      <c r="G135" s="314"/>
      <c r="H135" s="314"/>
      <c r="I135" s="314"/>
      <c r="J135" s="314"/>
      <c r="K135" s="314"/>
      <c r="L135" s="314"/>
      <c r="M135" s="314"/>
      <c r="N135" s="314"/>
      <c r="O135" s="314"/>
      <c r="P135" s="314"/>
      <c r="Q135" s="314"/>
      <c r="R135" s="314"/>
      <c r="S135" s="314"/>
      <c r="T135" s="314"/>
      <c r="U135" s="314"/>
      <c r="V135" s="315">
        <f t="shared" si="12"/>
        <v>0</v>
      </c>
      <c r="W135" s="320">
        <f t="shared" si="13"/>
        <v>1</v>
      </c>
      <c r="X135" s="350" t="s">
        <v>1796</v>
      </c>
    </row>
    <row r="136" spans="1:24" x14ac:dyDescent="0.25">
      <c r="A136" s="337">
        <v>134</v>
      </c>
      <c r="B136" s="349" t="s">
        <v>126</v>
      </c>
      <c r="C136" s="314">
        <v>1</v>
      </c>
      <c r="D136" s="314"/>
      <c r="E136" s="314">
        <f t="shared" si="11"/>
        <v>1</v>
      </c>
      <c r="F136" s="314"/>
      <c r="G136" s="314"/>
      <c r="H136" s="314"/>
      <c r="I136" s="314"/>
      <c r="J136" s="314"/>
      <c r="K136" s="314"/>
      <c r="L136" s="314"/>
      <c r="M136" s="314"/>
      <c r="N136" s="314"/>
      <c r="O136" s="314"/>
      <c r="P136" s="314"/>
      <c r="Q136" s="314"/>
      <c r="R136" s="314"/>
      <c r="S136" s="314"/>
      <c r="T136" s="314"/>
      <c r="U136" s="314"/>
      <c r="V136" s="315">
        <f t="shared" si="12"/>
        <v>0</v>
      </c>
      <c r="W136" s="320">
        <f t="shared" si="13"/>
        <v>1</v>
      </c>
      <c r="X136" s="350" t="s">
        <v>1796</v>
      </c>
    </row>
    <row r="137" spans="1:24" x14ac:dyDescent="0.25">
      <c r="A137" s="337">
        <v>135</v>
      </c>
      <c r="B137" s="349" t="s">
        <v>127</v>
      </c>
      <c r="C137" s="314">
        <v>1</v>
      </c>
      <c r="D137" s="314"/>
      <c r="E137" s="314">
        <f t="shared" si="11"/>
        <v>1</v>
      </c>
      <c r="F137" s="314"/>
      <c r="G137" s="314"/>
      <c r="H137" s="314"/>
      <c r="I137" s="314"/>
      <c r="J137" s="314"/>
      <c r="K137" s="314"/>
      <c r="L137" s="314"/>
      <c r="M137" s="314"/>
      <c r="N137" s="314"/>
      <c r="O137" s="314"/>
      <c r="P137" s="314"/>
      <c r="Q137" s="314"/>
      <c r="R137" s="314"/>
      <c r="S137" s="314"/>
      <c r="T137" s="314"/>
      <c r="U137" s="314"/>
      <c r="V137" s="315">
        <f t="shared" si="12"/>
        <v>0</v>
      </c>
      <c r="W137" s="320">
        <f t="shared" si="13"/>
        <v>1</v>
      </c>
      <c r="X137" s="350" t="s">
        <v>1796</v>
      </c>
    </row>
    <row r="138" spans="1:24" x14ac:dyDescent="0.25">
      <c r="A138" s="337">
        <v>136</v>
      </c>
      <c r="B138" s="349" t="s">
        <v>128</v>
      </c>
      <c r="C138" s="314">
        <v>0</v>
      </c>
      <c r="D138" s="314"/>
      <c r="E138" s="314">
        <f t="shared" si="11"/>
        <v>0</v>
      </c>
      <c r="F138" s="314"/>
      <c r="G138" s="314"/>
      <c r="H138" s="314"/>
      <c r="I138" s="314"/>
      <c r="J138" s="314"/>
      <c r="K138" s="314"/>
      <c r="L138" s="314"/>
      <c r="M138" s="314"/>
      <c r="N138" s="314"/>
      <c r="O138" s="314"/>
      <c r="P138" s="314"/>
      <c r="Q138" s="314"/>
      <c r="R138" s="314"/>
      <c r="S138" s="314"/>
      <c r="T138" s="314"/>
      <c r="U138" s="314"/>
      <c r="V138" s="315">
        <f t="shared" si="12"/>
        <v>0</v>
      </c>
      <c r="W138" s="319">
        <f t="shared" si="13"/>
        <v>0</v>
      </c>
      <c r="X138" s="350" t="s">
        <v>1796</v>
      </c>
    </row>
    <row r="139" spans="1:24" x14ac:dyDescent="0.25">
      <c r="A139" s="337">
        <v>137</v>
      </c>
      <c r="B139" s="349" t="s">
        <v>2095</v>
      </c>
      <c r="C139" s="314">
        <v>26</v>
      </c>
      <c r="D139" s="314"/>
      <c r="E139" s="314">
        <f t="shared" si="11"/>
        <v>26</v>
      </c>
      <c r="F139" s="314"/>
      <c r="G139" s="314"/>
      <c r="H139" s="314"/>
      <c r="I139" s="314"/>
      <c r="J139" s="314"/>
      <c r="K139" s="314"/>
      <c r="L139" s="314"/>
      <c r="M139" s="314"/>
      <c r="N139" s="314"/>
      <c r="O139" s="314"/>
      <c r="P139" s="314"/>
      <c r="Q139" s="314"/>
      <c r="R139" s="314"/>
      <c r="S139" s="314"/>
      <c r="T139" s="314"/>
      <c r="U139" s="314"/>
      <c r="V139" s="315">
        <v>4</v>
      </c>
      <c r="W139" s="317">
        <f t="shared" si="13"/>
        <v>22</v>
      </c>
      <c r="X139" s="350" t="s">
        <v>1796</v>
      </c>
    </row>
    <row r="140" spans="1:24" x14ac:dyDescent="0.25">
      <c r="A140" s="337">
        <v>138</v>
      </c>
      <c r="B140" s="349" t="s">
        <v>129</v>
      </c>
      <c r="C140" s="314">
        <v>4</v>
      </c>
      <c r="D140" s="314"/>
      <c r="E140" s="314">
        <f t="shared" si="11"/>
        <v>4</v>
      </c>
      <c r="F140" s="314"/>
      <c r="G140" s="314"/>
      <c r="H140" s="314"/>
      <c r="I140" s="314">
        <f>1</f>
        <v>1</v>
      </c>
      <c r="J140" s="314"/>
      <c r="K140" s="314"/>
      <c r="L140" s="314"/>
      <c r="M140" s="314"/>
      <c r="N140" s="314"/>
      <c r="O140" s="314"/>
      <c r="P140" s="314"/>
      <c r="Q140" s="314"/>
      <c r="R140" s="314"/>
      <c r="S140" s="314"/>
      <c r="T140" s="314"/>
      <c r="U140" s="314"/>
      <c r="V140" s="315">
        <f t="shared" si="12"/>
        <v>1</v>
      </c>
      <c r="W140" s="325">
        <f t="shared" si="13"/>
        <v>3</v>
      </c>
      <c r="X140" s="350" t="s">
        <v>2513</v>
      </c>
    </row>
    <row r="141" spans="1:24" x14ac:dyDescent="0.25">
      <c r="A141" s="337">
        <v>139</v>
      </c>
      <c r="B141" s="349" t="s">
        <v>130</v>
      </c>
      <c r="C141" s="314">
        <v>9</v>
      </c>
      <c r="D141" s="314"/>
      <c r="E141" s="314">
        <f t="shared" si="11"/>
        <v>9</v>
      </c>
      <c r="F141" s="314"/>
      <c r="G141" s="314"/>
      <c r="H141" s="314"/>
      <c r="I141" s="314">
        <f>1</f>
        <v>1</v>
      </c>
      <c r="J141" s="314"/>
      <c r="K141" s="314"/>
      <c r="L141" s="314"/>
      <c r="M141" s="314"/>
      <c r="N141" s="314"/>
      <c r="O141" s="314"/>
      <c r="P141" s="314"/>
      <c r="Q141" s="314"/>
      <c r="R141" s="314"/>
      <c r="S141" s="314"/>
      <c r="T141" s="314"/>
      <c r="U141" s="314"/>
      <c r="V141" s="315">
        <f t="shared" si="12"/>
        <v>1</v>
      </c>
      <c r="W141" s="317">
        <f t="shared" si="13"/>
        <v>8</v>
      </c>
      <c r="X141" s="350" t="s">
        <v>2513</v>
      </c>
    </row>
    <row r="142" spans="1:24" x14ac:dyDescent="0.25">
      <c r="A142" s="337">
        <v>140</v>
      </c>
      <c r="B142" s="349" t="s">
        <v>131</v>
      </c>
      <c r="C142" s="314">
        <v>0</v>
      </c>
      <c r="D142" s="314"/>
      <c r="E142" s="314">
        <f t="shared" si="11"/>
        <v>0</v>
      </c>
      <c r="F142" s="314"/>
      <c r="G142" s="314"/>
      <c r="H142" s="314"/>
      <c r="I142" s="314"/>
      <c r="J142" s="314"/>
      <c r="K142" s="314"/>
      <c r="L142" s="314"/>
      <c r="M142" s="314"/>
      <c r="N142" s="314"/>
      <c r="O142" s="314"/>
      <c r="P142" s="314"/>
      <c r="Q142" s="314"/>
      <c r="R142" s="314"/>
      <c r="S142" s="314"/>
      <c r="T142" s="314"/>
      <c r="U142" s="314"/>
      <c r="V142" s="315">
        <f t="shared" si="12"/>
        <v>0</v>
      </c>
      <c r="W142" s="319">
        <f t="shared" si="13"/>
        <v>0</v>
      </c>
      <c r="X142" s="350" t="s">
        <v>2513</v>
      </c>
    </row>
    <row r="143" spans="1:24" x14ac:dyDescent="0.25">
      <c r="A143" s="337">
        <v>141</v>
      </c>
      <c r="B143" s="349" t="s">
        <v>132</v>
      </c>
      <c r="C143" s="314">
        <v>1</v>
      </c>
      <c r="D143" s="314"/>
      <c r="E143" s="314">
        <f t="shared" si="11"/>
        <v>1</v>
      </c>
      <c r="F143" s="314"/>
      <c r="G143" s="314"/>
      <c r="H143" s="314"/>
      <c r="I143" s="314"/>
      <c r="J143" s="314"/>
      <c r="K143" s="314"/>
      <c r="L143" s="314"/>
      <c r="M143" s="314"/>
      <c r="N143" s="314"/>
      <c r="O143" s="314"/>
      <c r="P143" s="314"/>
      <c r="Q143" s="314"/>
      <c r="R143" s="314"/>
      <c r="S143" s="314"/>
      <c r="T143" s="314"/>
      <c r="U143" s="314"/>
      <c r="V143" s="315">
        <f t="shared" si="12"/>
        <v>0</v>
      </c>
      <c r="W143" s="320">
        <f t="shared" si="13"/>
        <v>1</v>
      </c>
      <c r="X143" s="350" t="s">
        <v>2513</v>
      </c>
    </row>
    <row r="144" spans="1:24" x14ac:dyDescent="0.25">
      <c r="A144" s="337">
        <v>142</v>
      </c>
      <c r="B144" s="349" t="s">
        <v>133</v>
      </c>
      <c r="C144" s="314">
        <v>0</v>
      </c>
      <c r="D144" s="314"/>
      <c r="E144" s="314">
        <f t="shared" si="11"/>
        <v>0</v>
      </c>
      <c r="F144" s="314"/>
      <c r="G144" s="314"/>
      <c r="H144" s="314"/>
      <c r="I144" s="314"/>
      <c r="J144" s="314"/>
      <c r="K144" s="314"/>
      <c r="L144" s="314"/>
      <c r="M144" s="314"/>
      <c r="N144" s="314"/>
      <c r="O144" s="314"/>
      <c r="P144" s="314"/>
      <c r="Q144" s="314"/>
      <c r="R144" s="314"/>
      <c r="S144" s="314"/>
      <c r="T144" s="314"/>
      <c r="U144" s="314"/>
      <c r="V144" s="315">
        <f t="shared" si="12"/>
        <v>0</v>
      </c>
      <c r="W144" s="319">
        <f t="shared" si="13"/>
        <v>0</v>
      </c>
      <c r="X144" s="350" t="s">
        <v>2513</v>
      </c>
    </row>
    <row r="145" spans="1:24" x14ac:dyDescent="0.25">
      <c r="A145" s="337">
        <v>143</v>
      </c>
      <c r="B145" s="349" t="s">
        <v>134</v>
      </c>
      <c r="C145" s="314">
        <v>0</v>
      </c>
      <c r="D145" s="314"/>
      <c r="E145" s="314">
        <f t="shared" si="11"/>
        <v>0</v>
      </c>
      <c r="F145" s="314"/>
      <c r="G145" s="314"/>
      <c r="H145" s="314"/>
      <c r="I145" s="314"/>
      <c r="J145" s="314"/>
      <c r="K145" s="314"/>
      <c r="L145" s="314"/>
      <c r="M145" s="314"/>
      <c r="N145" s="314"/>
      <c r="O145" s="314"/>
      <c r="P145" s="314"/>
      <c r="Q145" s="314"/>
      <c r="R145" s="314"/>
      <c r="S145" s="314"/>
      <c r="T145" s="314"/>
      <c r="U145" s="314"/>
      <c r="V145" s="315">
        <f t="shared" si="12"/>
        <v>0</v>
      </c>
      <c r="W145" s="319">
        <f t="shared" si="13"/>
        <v>0</v>
      </c>
      <c r="X145" s="350" t="s">
        <v>1796</v>
      </c>
    </row>
    <row r="146" spans="1:24" x14ac:dyDescent="0.25">
      <c r="A146" s="337">
        <v>144</v>
      </c>
      <c r="B146" s="349" t="s">
        <v>135</v>
      </c>
      <c r="C146" s="314">
        <v>51</v>
      </c>
      <c r="D146" s="314"/>
      <c r="E146" s="314">
        <f t="shared" si="11"/>
        <v>51</v>
      </c>
      <c r="F146" s="314"/>
      <c r="G146" s="314"/>
      <c r="H146" s="314"/>
      <c r="I146" s="314"/>
      <c r="J146" s="314"/>
      <c r="K146" s="314"/>
      <c r="L146" s="314"/>
      <c r="M146" s="314"/>
      <c r="N146" s="314"/>
      <c r="O146" s="314"/>
      <c r="P146" s="314"/>
      <c r="Q146" s="314"/>
      <c r="R146" s="314"/>
      <c r="S146" s="314"/>
      <c r="T146" s="314"/>
      <c r="U146" s="314"/>
      <c r="V146" s="315">
        <f t="shared" si="12"/>
        <v>0</v>
      </c>
      <c r="W146" s="317">
        <f t="shared" si="13"/>
        <v>51</v>
      </c>
      <c r="X146" s="350" t="s">
        <v>1796</v>
      </c>
    </row>
    <row r="147" spans="1:24" x14ac:dyDescent="0.25">
      <c r="A147" s="337">
        <v>145</v>
      </c>
      <c r="B147" s="349" t="s">
        <v>2035</v>
      </c>
      <c r="C147" s="314">
        <v>19</v>
      </c>
      <c r="D147" s="314"/>
      <c r="E147" s="314">
        <f t="shared" si="11"/>
        <v>19</v>
      </c>
      <c r="F147" s="314"/>
      <c r="G147" s="314"/>
      <c r="H147" s="314"/>
      <c r="I147" s="314"/>
      <c r="J147" s="314"/>
      <c r="K147" s="314"/>
      <c r="L147" s="314"/>
      <c r="M147" s="314"/>
      <c r="N147" s="314"/>
      <c r="O147" s="314"/>
      <c r="P147" s="314"/>
      <c r="Q147" s="314"/>
      <c r="R147" s="314"/>
      <c r="S147" s="314"/>
      <c r="T147" s="314"/>
      <c r="U147" s="314"/>
      <c r="V147" s="315">
        <f t="shared" si="12"/>
        <v>0</v>
      </c>
      <c r="W147" s="317">
        <f t="shared" si="13"/>
        <v>19</v>
      </c>
      <c r="X147" s="350" t="s">
        <v>1796</v>
      </c>
    </row>
    <row r="148" spans="1:24" x14ac:dyDescent="0.25">
      <c r="A148" s="337">
        <v>146</v>
      </c>
      <c r="B148" s="349" t="s">
        <v>2096</v>
      </c>
      <c r="C148" s="314">
        <v>10</v>
      </c>
      <c r="D148" s="314"/>
      <c r="E148" s="314">
        <f t="shared" si="11"/>
        <v>10</v>
      </c>
      <c r="F148" s="314"/>
      <c r="G148" s="314"/>
      <c r="H148" s="314"/>
      <c r="I148" s="314"/>
      <c r="J148" s="314"/>
      <c r="K148" s="314"/>
      <c r="L148" s="314"/>
      <c r="M148" s="314"/>
      <c r="N148" s="314"/>
      <c r="O148" s="314"/>
      <c r="P148" s="314"/>
      <c r="Q148" s="314"/>
      <c r="R148" s="314"/>
      <c r="S148" s="314"/>
      <c r="T148" s="314"/>
      <c r="U148" s="314"/>
      <c r="V148" s="315">
        <f t="shared" si="12"/>
        <v>0</v>
      </c>
      <c r="W148" s="317">
        <f t="shared" si="13"/>
        <v>10</v>
      </c>
      <c r="X148" s="350" t="s">
        <v>1796</v>
      </c>
    </row>
    <row r="149" spans="1:24" x14ac:dyDescent="0.25">
      <c r="A149" s="337">
        <v>147</v>
      </c>
      <c r="B149" s="349" t="s">
        <v>2097</v>
      </c>
      <c r="C149" s="314">
        <v>10</v>
      </c>
      <c r="D149" s="314"/>
      <c r="E149" s="314">
        <f t="shared" si="11"/>
        <v>10</v>
      </c>
      <c r="F149" s="314"/>
      <c r="G149" s="314"/>
      <c r="H149" s="314"/>
      <c r="I149" s="314"/>
      <c r="J149" s="314"/>
      <c r="K149" s="314"/>
      <c r="L149" s="314"/>
      <c r="M149" s="314"/>
      <c r="N149" s="314"/>
      <c r="O149" s="314"/>
      <c r="P149" s="314"/>
      <c r="Q149" s="314"/>
      <c r="R149" s="314"/>
      <c r="S149" s="314"/>
      <c r="T149" s="314"/>
      <c r="U149" s="314"/>
      <c r="V149" s="315">
        <f t="shared" si="12"/>
        <v>0</v>
      </c>
      <c r="W149" s="317">
        <f t="shared" si="13"/>
        <v>10</v>
      </c>
      <c r="X149" s="350" t="s">
        <v>1796</v>
      </c>
    </row>
    <row r="150" spans="1:24" x14ac:dyDescent="0.25">
      <c r="A150" s="337">
        <v>148</v>
      </c>
      <c r="B150" s="349" t="s">
        <v>136</v>
      </c>
      <c r="C150" s="314">
        <v>30</v>
      </c>
      <c r="D150" s="314"/>
      <c r="E150" s="314">
        <f t="shared" si="11"/>
        <v>30</v>
      </c>
      <c r="F150" s="314"/>
      <c r="G150" s="314">
        <f>10</f>
        <v>10</v>
      </c>
      <c r="H150" s="314"/>
      <c r="I150" s="314"/>
      <c r="J150" s="314"/>
      <c r="K150" s="314"/>
      <c r="L150" s="314"/>
      <c r="M150" s="314"/>
      <c r="N150" s="314"/>
      <c r="O150" s="314"/>
      <c r="P150" s="314"/>
      <c r="Q150" s="314"/>
      <c r="R150" s="314"/>
      <c r="S150" s="314"/>
      <c r="T150" s="314"/>
      <c r="U150" s="314"/>
      <c r="V150" s="315">
        <f t="shared" si="12"/>
        <v>10</v>
      </c>
      <c r="W150" s="317">
        <f t="shared" si="13"/>
        <v>20</v>
      </c>
      <c r="X150" s="350" t="s">
        <v>1796</v>
      </c>
    </row>
    <row r="151" spans="1:24" x14ac:dyDescent="0.25">
      <c r="A151" s="337">
        <v>149</v>
      </c>
      <c r="B151" s="349" t="s">
        <v>137</v>
      </c>
      <c r="C151" s="314">
        <v>10</v>
      </c>
      <c r="D151" s="314"/>
      <c r="E151" s="314">
        <f t="shared" si="11"/>
        <v>10</v>
      </c>
      <c r="F151" s="314"/>
      <c r="G151" s="314"/>
      <c r="H151" s="314"/>
      <c r="I151" s="314"/>
      <c r="J151" s="314"/>
      <c r="K151" s="314"/>
      <c r="L151" s="314"/>
      <c r="M151" s="314"/>
      <c r="N151" s="314"/>
      <c r="O151" s="314"/>
      <c r="P151" s="314"/>
      <c r="Q151" s="314"/>
      <c r="R151" s="314"/>
      <c r="S151" s="314"/>
      <c r="T151" s="314"/>
      <c r="U151" s="314"/>
      <c r="V151" s="315">
        <f t="shared" si="12"/>
        <v>0</v>
      </c>
      <c r="W151" s="317">
        <f t="shared" si="13"/>
        <v>10</v>
      </c>
      <c r="X151" s="350" t="s">
        <v>1796</v>
      </c>
    </row>
    <row r="152" spans="1:24" x14ac:dyDescent="0.25">
      <c r="A152" s="337">
        <v>150</v>
      </c>
      <c r="B152" s="349" t="s">
        <v>138</v>
      </c>
      <c r="C152" s="314">
        <v>1</v>
      </c>
      <c r="D152" s="314"/>
      <c r="E152" s="314">
        <f t="shared" si="11"/>
        <v>1</v>
      </c>
      <c r="F152" s="314"/>
      <c r="G152" s="314"/>
      <c r="H152" s="314"/>
      <c r="I152" s="314"/>
      <c r="J152" s="314"/>
      <c r="K152" s="314"/>
      <c r="L152" s="314"/>
      <c r="M152" s="314"/>
      <c r="N152" s="314"/>
      <c r="O152" s="314"/>
      <c r="P152" s="314"/>
      <c r="Q152" s="314"/>
      <c r="R152" s="314"/>
      <c r="S152" s="314"/>
      <c r="T152" s="314"/>
      <c r="U152" s="314"/>
      <c r="V152" s="315">
        <f t="shared" si="12"/>
        <v>0</v>
      </c>
      <c r="W152" s="320">
        <f t="shared" si="13"/>
        <v>1</v>
      </c>
      <c r="X152" s="350" t="s">
        <v>2513</v>
      </c>
    </row>
    <row r="153" spans="1:24" x14ac:dyDescent="0.25">
      <c r="A153" s="337">
        <v>151</v>
      </c>
      <c r="B153" s="349" t="s">
        <v>139</v>
      </c>
      <c r="C153" s="314">
        <v>0</v>
      </c>
      <c r="D153" s="314"/>
      <c r="E153" s="314">
        <f t="shared" si="11"/>
        <v>0</v>
      </c>
      <c r="F153" s="314"/>
      <c r="G153" s="314"/>
      <c r="H153" s="314"/>
      <c r="I153" s="314"/>
      <c r="J153" s="314"/>
      <c r="K153" s="314"/>
      <c r="L153" s="314"/>
      <c r="M153" s="314"/>
      <c r="N153" s="314"/>
      <c r="O153" s="314"/>
      <c r="P153" s="314"/>
      <c r="Q153" s="314"/>
      <c r="R153" s="314"/>
      <c r="S153" s="314"/>
      <c r="T153" s="314"/>
      <c r="U153" s="314"/>
      <c r="V153" s="315">
        <f t="shared" si="12"/>
        <v>0</v>
      </c>
      <c r="W153" s="319">
        <f t="shared" si="13"/>
        <v>0</v>
      </c>
      <c r="X153" s="350" t="s">
        <v>1796</v>
      </c>
    </row>
    <row r="154" spans="1:24" x14ac:dyDescent="0.25">
      <c r="A154" s="337">
        <v>152</v>
      </c>
      <c r="B154" s="349" t="s">
        <v>140</v>
      </c>
      <c r="C154" s="314">
        <v>5</v>
      </c>
      <c r="D154" s="314"/>
      <c r="E154" s="314">
        <f t="shared" si="11"/>
        <v>5</v>
      </c>
      <c r="F154" s="314"/>
      <c r="G154" s="314"/>
      <c r="H154" s="314"/>
      <c r="I154" s="314"/>
      <c r="J154" s="314"/>
      <c r="K154" s="314"/>
      <c r="L154" s="314"/>
      <c r="M154" s="314"/>
      <c r="N154" s="314"/>
      <c r="O154" s="314"/>
      <c r="P154" s="314"/>
      <c r="Q154" s="314">
        <f>1</f>
        <v>1</v>
      </c>
      <c r="R154" s="314"/>
      <c r="S154" s="314"/>
      <c r="T154" s="314"/>
      <c r="U154" s="314"/>
      <c r="V154" s="315">
        <v>4</v>
      </c>
      <c r="W154" s="320">
        <f t="shared" si="13"/>
        <v>1</v>
      </c>
      <c r="X154" s="350" t="s">
        <v>2514</v>
      </c>
    </row>
    <row r="155" spans="1:24" x14ac:dyDescent="0.25">
      <c r="A155" s="337">
        <v>153</v>
      </c>
      <c r="B155" s="349" t="s">
        <v>141</v>
      </c>
      <c r="C155" s="314">
        <v>0</v>
      </c>
      <c r="D155" s="314"/>
      <c r="E155" s="314">
        <f t="shared" si="11"/>
        <v>0</v>
      </c>
      <c r="F155" s="314"/>
      <c r="G155" s="314"/>
      <c r="H155" s="314"/>
      <c r="I155" s="314"/>
      <c r="J155" s="314"/>
      <c r="K155" s="314"/>
      <c r="L155" s="314"/>
      <c r="M155" s="314"/>
      <c r="N155" s="314"/>
      <c r="O155" s="314"/>
      <c r="P155" s="314"/>
      <c r="Q155" s="314"/>
      <c r="R155" s="314"/>
      <c r="S155" s="314"/>
      <c r="T155" s="314"/>
      <c r="U155" s="314"/>
      <c r="V155" s="315">
        <f t="shared" si="12"/>
        <v>0</v>
      </c>
      <c r="W155" s="319">
        <f t="shared" si="13"/>
        <v>0</v>
      </c>
      <c r="X155" s="350" t="s">
        <v>1796</v>
      </c>
    </row>
    <row r="156" spans="1:24" x14ac:dyDescent="0.25">
      <c r="A156" s="337">
        <v>154</v>
      </c>
      <c r="B156" s="349" t="s">
        <v>142</v>
      </c>
      <c r="C156" s="314">
        <v>0</v>
      </c>
      <c r="D156" s="314">
        <v>20</v>
      </c>
      <c r="E156" s="314">
        <f t="shared" si="11"/>
        <v>20</v>
      </c>
      <c r="F156" s="314">
        <f>5</f>
        <v>5</v>
      </c>
      <c r="G156" s="314"/>
      <c r="H156" s="314"/>
      <c r="I156" s="314">
        <f>1</f>
        <v>1</v>
      </c>
      <c r="J156" s="314"/>
      <c r="K156" s="314"/>
      <c r="L156" s="314"/>
      <c r="M156" s="314"/>
      <c r="N156" s="314"/>
      <c r="O156" s="314"/>
      <c r="P156" s="314"/>
      <c r="Q156" s="314"/>
      <c r="R156" s="314"/>
      <c r="S156" s="314"/>
      <c r="T156" s="314"/>
      <c r="U156" s="314"/>
      <c r="V156" s="315">
        <v>10</v>
      </c>
      <c r="W156" s="317">
        <f t="shared" si="13"/>
        <v>10</v>
      </c>
      <c r="X156" s="350" t="s">
        <v>1796</v>
      </c>
    </row>
    <row r="157" spans="1:24" x14ac:dyDescent="0.25">
      <c r="A157" s="337">
        <v>155</v>
      </c>
      <c r="B157" s="349" t="s">
        <v>143</v>
      </c>
      <c r="C157" s="314">
        <v>18</v>
      </c>
      <c r="D157" s="314"/>
      <c r="E157" s="314">
        <f t="shared" si="11"/>
        <v>18</v>
      </c>
      <c r="F157" s="314"/>
      <c r="G157" s="314"/>
      <c r="H157" s="314"/>
      <c r="I157" s="314"/>
      <c r="J157" s="314"/>
      <c r="K157" s="314"/>
      <c r="L157" s="314"/>
      <c r="M157" s="314"/>
      <c r="N157" s="314"/>
      <c r="O157" s="314"/>
      <c r="P157" s="314"/>
      <c r="Q157" s="314"/>
      <c r="R157" s="314"/>
      <c r="S157" s="314"/>
      <c r="T157" s="314"/>
      <c r="U157" s="314"/>
      <c r="V157" s="315">
        <f t="shared" si="12"/>
        <v>0</v>
      </c>
      <c r="W157" s="317">
        <f t="shared" si="13"/>
        <v>18</v>
      </c>
      <c r="X157" s="350" t="s">
        <v>1796</v>
      </c>
    </row>
    <row r="158" spans="1:24" x14ac:dyDescent="0.25">
      <c r="A158" s="337">
        <v>156</v>
      </c>
      <c r="B158" s="349" t="s">
        <v>144</v>
      </c>
      <c r="C158" s="314">
        <v>0</v>
      </c>
      <c r="D158" s="314"/>
      <c r="E158" s="314">
        <f t="shared" si="11"/>
        <v>0</v>
      </c>
      <c r="F158" s="314"/>
      <c r="G158" s="314"/>
      <c r="H158" s="314"/>
      <c r="I158" s="314"/>
      <c r="J158" s="314"/>
      <c r="K158" s="314"/>
      <c r="L158" s="314"/>
      <c r="M158" s="314"/>
      <c r="N158" s="314"/>
      <c r="O158" s="314"/>
      <c r="P158" s="314"/>
      <c r="Q158" s="314"/>
      <c r="R158" s="314"/>
      <c r="S158" s="314"/>
      <c r="T158" s="314"/>
      <c r="U158" s="314"/>
      <c r="V158" s="315">
        <f t="shared" si="12"/>
        <v>0</v>
      </c>
      <c r="W158" s="319">
        <f t="shared" si="13"/>
        <v>0</v>
      </c>
      <c r="X158" s="350" t="s">
        <v>1796</v>
      </c>
    </row>
    <row r="159" spans="1:24" x14ac:dyDescent="0.25">
      <c r="A159" s="337">
        <v>157</v>
      </c>
      <c r="B159" s="349" t="s">
        <v>145</v>
      </c>
      <c r="C159" s="314">
        <v>1</v>
      </c>
      <c r="D159" s="314"/>
      <c r="E159" s="314">
        <f t="shared" si="11"/>
        <v>1</v>
      </c>
      <c r="F159" s="314"/>
      <c r="G159" s="314"/>
      <c r="H159" s="314"/>
      <c r="I159" s="314"/>
      <c r="J159" s="314"/>
      <c r="K159" s="314"/>
      <c r="L159" s="314"/>
      <c r="M159" s="314"/>
      <c r="N159" s="314"/>
      <c r="O159" s="314"/>
      <c r="P159" s="314"/>
      <c r="Q159" s="314"/>
      <c r="R159" s="314"/>
      <c r="S159" s="314"/>
      <c r="T159" s="314"/>
      <c r="U159" s="314"/>
      <c r="V159" s="315">
        <f t="shared" si="12"/>
        <v>0</v>
      </c>
      <c r="W159" s="320">
        <f t="shared" si="13"/>
        <v>1</v>
      </c>
      <c r="X159" s="350" t="s">
        <v>1796</v>
      </c>
    </row>
    <row r="160" spans="1:24" x14ac:dyDescent="0.25">
      <c r="A160" s="337">
        <v>158</v>
      </c>
      <c r="B160" s="349" t="s">
        <v>146</v>
      </c>
      <c r="C160" s="314">
        <v>10</v>
      </c>
      <c r="D160" s="314"/>
      <c r="E160" s="314">
        <f t="shared" si="11"/>
        <v>10</v>
      </c>
      <c r="F160" s="314"/>
      <c r="G160" s="314"/>
      <c r="H160" s="314"/>
      <c r="I160" s="314"/>
      <c r="J160" s="314"/>
      <c r="K160" s="314"/>
      <c r="L160" s="314"/>
      <c r="M160" s="314"/>
      <c r="N160" s="314"/>
      <c r="O160" s="314"/>
      <c r="P160" s="314"/>
      <c r="Q160" s="314"/>
      <c r="R160" s="314"/>
      <c r="S160" s="314"/>
      <c r="T160" s="314"/>
      <c r="U160" s="314"/>
      <c r="V160" s="315">
        <f t="shared" si="12"/>
        <v>0</v>
      </c>
      <c r="W160" s="317">
        <f t="shared" si="13"/>
        <v>10</v>
      </c>
      <c r="X160" s="350" t="s">
        <v>1796</v>
      </c>
    </row>
    <row r="161" spans="1:24" x14ac:dyDescent="0.25">
      <c r="A161" s="337">
        <v>159</v>
      </c>
      <c r="B161" s="349" t="s">
        <v>147</v>
      </c>
      <c r="C161" s="314">
        <v>6</v>
      </c>
      <c r="D161" s="314">
        <f>4</f>
        <v>4</v>
      </c>
      <c r="E161" s="314">
        <f t="shared" si="11"/>
        <v>10</v>
      </c>
      <c r="F161" s="314">
        <f>1</f>
        <v>1</v>
      </c>
      <c r="G161" s="314"/>
      <c r="H161" s="314"/>
      <c r="I161" s="314"/>
      <c r="J161" s="314"/>
      <c r="K161" s="314"/>
      <c r="L161" s="314"/>
      <c r="M161" s="314"/>
      <c r="N161" s="314"/>
      <c r="O161" s="314"/>
      <c r="P161" s="314"/>
      <c r="Q161" s="314"/>
      <c r="R161" s="314"/>
      <c r="S161" s="314"/>
      <c r="T161" s="314"/>
      <c r="U161" s="314"/>
      <c r="V161" s="315">
        <v>3</v>
      </c>
      <c r="W161" s="317">
        <f t="shared" si="13"/>
        <v>7</v>
      </c>
      <c r="X161" s="350" t="s">
        <v>1788</v>
      </c>
    </row>
    <row r="162" spans="1:24" x14ac:dyDescent="0.25">
      <c r="A162" s="337">
        <v>160</v>
      </c>
      <c r="B162" s="349" t="s">
        <v>148</v>
      </c>
      <c r="C162" s="314">
        <v>73</v>
      </c>
      <c r="D162" s="314"/>
      <c r="E162" s="314">
        <f t="shared" si="11"/>
        <v>73</v>
      </c>
      <c r="F162" s="314"/>
      <c r="G162" s="314"/>
      <c r="H162" s="314"/>
      <c r="I162" s="314"/>
      <c r="J162" s="314"/>
      <c r="K162" s="314"/>
      <c r="L162" s="314"/>
      <c r="M162" s="314"/>
      <c r="N162" s="314"/>
      <c r="O162" s="314"/>
      <c r="P162" s="314"/>
      <c r="Q162" s="314"/>
      <c r="R162" s="314"/>
      <c r="S162" s="314"/>
      <c r="T162" s="314"/>
      <c r="U162" s="314"/>
      <c r="V162" s="315">
        <f t="shared" si="12"/>
        <v>0</v>
      </c>
      <c r="W162" s="317">
        <f t="shared" si="13"/>
        <v>73</v>
      </c>
      <c r="X162" s="350" t="s">
        <v>1796</v>
      </c>
    </row>
    <row r="163" spans="1:24" x14ac:dyDescent="0.25">
      <c r="A163" s="337">
        <v>161</v>
      </c>
      <c r="B163" s="349" t="s">
        <v>149</v>
      </c>
      <c r="C163" s="314">
        <v>0</v>
      </c>
      <c r="D163" s="314"/>
      <c r="E163" s="314">
        <f t="shared" si="11"/>
        <v>0</v>
      </c>
      <c r="F163" s="314"/>
      <c r="G163" s="314"/>
      <c r="H163" s="314"/>
      <c r="I163" s="314"/>
      <c r="J163" s="314"/>
      <c r="K163" s="314"/>
      <c r="L163" s="314"/>
      <c r="M163" s="314"/>
      <c r="N163" s="314"/>
      <c r="O163" s="314"/>
      <c r="P163" s="314"/>
      <c r="Q163" s="314"/>
      <c r="R163" s="314"/>
      <c r="S163" s="314"/>
      <c r="T163" s="314"/>
      <c r="U163" s="314"/>
      <c r="V163" s="315">
        <f t="shared" si="12"/>
        <v>0</v>
      </c>
      <c r="W163" s="319">
        <f t="shared" si="13"/>
        <v>0</v>
      </c>
      <c r="X163" s="350" t="s">
        <v>1796</v>
      </c>
    </row>
    <row r="164" spans="1:24" x14ac:dyDescent="0.25">
      <c r="A164" s="337">
        <v>162</v>
      </c>
      <c r="B164" s="349" t="s">
        <v>150</v>
      </c>
      <c r="C164" s="314">
        <v>0</v>
      </c>
      <c r="D164" s="314"/>
      <c r="E164" s="314">
        <f t="shared" si="11"/>
        <v>0</v>
      </c>
      <c r="F164" s="314"/>
      <c r="G164" s="314"/>
      <c r="H164" s="314"/>
      <c r="I164" s="314"/>
      <c r="J164" s="314"/>
      <c r="K164" s="314"/>
      <c r="L164" s="314"/>
      <c r="M164" s="314"/>
      <c r="N164" s="314"/>
      <c r="O164" s="314"/>
      <c r="P164" s="314"/>
      <c r="Q164" s="314"/>
      <c r="R164" s="314"/>
      <c r="S164" s="314"/>
      <c r="T164" s="314"/>
      <c r="U164" s="314"/>
      <c r="V164" s="315">
        <f t="shared" si="12"/>
        <v>0</v>
      </c>
      <c r="W164" s="319">
        <f t="shared" si="13"/>
        <v>0</v>
      </c>
      <c r="X164" s="350" t="s">
        <v>2513</v>
      </c>
    </row>
    <row r="165" spans="1:24" x14ac:dyDescent="0.25">
      <c r="A165" s="337">
        <v>163</v>
      </c>
      <c r="B165" s="349" t="s">
        <v>151</v>
      </c>
      <c r="C165" s="314">
        <v>0</v>
      </c>
      <c r="D165" s="314"/>
      <c r="E165" s="314">
        <f t="shared" si="11"/>
        <v>0</v>
      </c>
      <c r="F165" s="314"/>
      <c r="G165" s="314"/>
      <c r="H165" s="314"/>
      <c r="I165" s="314"/>
      <c r="J165" s="314"/>
      <c r="K165" s="314"/>
      <c r="L165" s="314"/>
      <c r="M165" s="314"/>
      <c r="N165" s="314"/>
      <c r="O165" s="314"/>
      <c r="P165" s="314"/>
      <c r="Q165" s="314"/>
      <c r="R165" s="314"/>
      <c r="S165" s="314"/>
      <c r="T165" s="314"/>
      <c r="U165" s="314"/>
      <c r="V165" s="315">
        <f t="shared" si="12"/>
        <v>0</v>
      </c>
      <c r="W165" s="319">
        <f t="shared" si="13"/>
        <v>0</v>
      </c>
      <c r="X165" s="350" t="s">
        <v>2513</v>
      </c>
    </row>
    <row r="166" spans="1:24" x14ac:dyDescent="0.25">
      <c r="A166" s="337">
        <v>164</v>
      </c>
      <c r="B166" s="349" t="s">
        <v>152</v>
      </c>
      <c r="C166" s="314">
        <v>0</v>
      </c>
      <c r="D166" s="314"/>
      <c r="E166" s="314">
        <f t="shared" si="11"/>
        <v>0</v>
      </c>
      <c r="F166" s="314"/>
      <c r="G166" s="314"/>
      <c r="H166" s="314"/>
      <c r="I166" s="314"/>
      <c r="J166" s="314"/>
      <c r="K166" s="314"/>
      <c r="L166" s="314"/>
      <c r="M166" s="314"/>
      <c r="N166" s="314"/>
      <c r="O166" s="314"/>
      <c r="P166" s="314"/>
      <c r="Q166" s="314"/>
      <c r="R166" s="314"/>
      <c r="S166" s="314"/>
      <c r="T166" s="314"/>
      <c r="U166" s="314"/>
      <c r="V166" s="315">
        <f t="shared" si="12"/>
        <v>0</v>
      </c>
      <c r="W166" s="319">
        <f t="shared" si="13"/>
        <v>0</v>
      </c>
      <c r="X166" s="350" t="s">
        <v>2513</v>
      </c>
    </row>
    <row r="167" spans="1:24" x14ac:dyDescent="0.25">
      <c r="A167" s="337">
        <v>165</v>
      </c>
      <c r="B167" s="349" t="s">
        <v>153</v>
      </c>
      <c r="C167" s="314">
        <v>0</v>
      </c>
      <c r="D167" s="314"/>
      <c r="E167" s="314">
        <f t="shared" si="11"/>
        <v>0</v>
      </c>
      <c r="F167" s="314"/>
      <c r="G167" s="314"/>
      <c r="H167" s="314"/>
      <c r="I167" s="314"/>
      <c r="J167" s="314"/>
      <c r="K167" s="314"/>
      <c r="L167" s="314"/>
      <c r="M167" s="314"/>
      <c r="N167" s="314"/>
      <c r="O167" s="314"/>
      <c r="P167" s="314"/>
      <c r="Q167" s="314"/>
      <c r="R167" s="314"/>
      <c r="S167" s="314"/>
      <c r="T167" s="314"/>
      <c r="U167" s="314"/>
      <c r="V167" s="315">
        <f t="shared" si="12"/>
        <v>0</v>
      </c>
      <c r="W167" s="319">
        <f t="shared" si="13"/>
        <v>0</v>
      </c>
      <c r="X167" s="350" t="s">
        <v>2513</v>
      </c>
    </row>
    <row r="168" spans="1:24" x14ac:dyDescent="0.25">
      <c r="A168" s="337">
        <v>166</v>
      </c>
      <c r="B168" s="349" t="s">
        <v>154</v>
      </c>
      <c r="C168" s="314">
        <v>0</v>
      </c>
      <c r="D168" s="314"/>
      <c r="E168" s="314">
        <f t="shared" si="11"/>
        <v>0</v>
      </c>
      <c r="F168" s="314"/>
      <c r="G168" s="314"/>
      <c r="H168" s="314"/>
      <c r="I168" s="314"/>
      <c r="J168" s="314"/>
      <c r="K168" s="314"/>
      <c r="L168" s="314"/>
      <c r="M168" s="314"/>
      <c r="N168" s="314"/>
      <c r="O168" s="314"/>
      <c r="P168" s="314"/>
      <c r="Q168" s="314"/>
      <c r="R168" s="314"/>
      <c r="S168" s="314"/>
      <c r="T168" s="314"/>
      <c r="U168" s="314"/>
      <c r="V168" s="315">
        <f t="shared" si="12"/>
        <v>0</v>
      </c>
      <c r="W168" s="319">
        <f t="shared" si="13"/>
        <v>0</v>
      </c>
      <c r="X168" s="350" t="s">
        <v>2513</v>
      </c>
    </row>
    <row r="169" spans="1:24" x14ac:dyDescent="0.25">
      <c r="A169" s="337">
        <v>167</v>
      </c>
      <c r="B169" s="349" t="s">
        <v>155</v>
      </c>
      <c r="C169" s="314">
        <v>0</v>
      </c>
      <c r="D169" s="314"/>
      <c r="E169" s="314">
        <f t="shared" si="11"/>
        <v>0</v>
      </c>
      <c r="F169" s="314"/>
      <c r="G169" s="314"/>
      <c r="H169" s="314"/>
      <c r="I169" s="314"/>
      <c r="J169" s="314"/>
      <c r="K169" s="314"/>
      <c r="L169" s="314"/>
      <c r="M169" s="314"/>
      <c r="N169" s="314"/>
      <c r="O169" s="314"/>
      <c r="P169" s="314"/>
      <c r="Q169" s="314"/>
      <c r="R169" s="314"/>
      <c r="S169" s="314"/>
      <c r="T169" s="314"/>
      <c r="U169" s="314"/>
      <c r="V169" s="315">
        <f t="shared" si="12"/>
        <v>0</v>
      </c>
      <c r="W169" s="319">
        <f t="shared" si="13"/>
        <v>0</v>
      </c>
      <c r="X169" s="350" t="s">
        <v>2513</v>
      </c>
    </row>
    <row r="170" spans="1:24" x14ac:dyDescent="0.25">
      <c r="A170" s="337">
        <v>168</v>
      </c>
      <c r="B170" s="349" t="s">
        <v>156</v>
      </c>
      <c r="C170" s="314">
        <v>0</v>
      </c>
      <c r="D170" s="314"/>
      <c r="E170" s="314">
        <f t="shared" si="11"/>
        <v>0</v>
      </c>
      <c r="F170" s="314"/>
      <c r="G170" s="314"/>
      <c r="H170" s="314"/>
      <c r="I170" s="314"/>
      <c r="J170" s="314"/>
      <c r="K170" s="314"/>
      <c r="L170" s="314"/>
      <c r="M170" s="314"/>
      <c r="N170" s="314"/>
      <c r="O170" s="314"/>
      <c r="P170" s="314"/>
      <c r="Q170" s="314"/>
      <c r="R170" s="314"/>
      <c r="S170" s="314"/>
      <c r="T170" s="314"/>
      <c r="U170" s="314"/>
      <c r="V170" s="315">
        <f t="shared" si="12"/>
        <v>0</v>
      </c>
      <c r="W170" s="319">
        <f t="shared" si="13"/>
        <v>0</v>
      </c>
      <c r="X170" s="350" t="s">
        <v>2513</v>
      </c>
    </row>
    <row r="171" spans="1:24" x14ac:dyDescent="0.25">
      <c r="A171" s="337">
        <v>169</v>
      </c>
      <c r="B171" s="349" t="s">
        <v>157</v>
      </c>
      <c r="C171" s="314">
        <v>17</v>
      </c>
      <c r="D171" s="314"/>
      <c r="E171" s="314">
        <f t="shared" si="11"/>
        <v>17</v>
      </c>
      <c r="F171" s="314"/>
      <c r="G171" s="314"/>
      <c r="H171" s="314"/>
      <c r="I171" s="314"/>
      <c r="J171" s="314"/>
      <c r="K171" s="314"/>
      <c r="L171" s="314"/>
      <c r="M171" s="314"/>
      <c r="N171" s="314"/>
      <c r="O171" s="314"/>
      <c r="P171" s="314"/>
      <c r="Q171" s="314"/>
      <c r="R171" s="314"/>
      <c r="S171" s="314"/>
      <c r="T171" s="314"/>
      <c r="U171" s="314"/>
      <c r="V171" s="315">
        <f t="shared" si="12"/>
        <v>0</v>
      </c>
      <c r="W171" s="317">
        <f t="shared" si="13"/>
        <v>17</v>
      </c>
      <c r="X171" s="350" t="s">
        <v>1796</v>
      </c>
    </row>
    <row r="172" spans="1:24" x14ac:dyDescent="0.25">
      <c r="A172" s="337">
        <v>170</v>
      </c>
      <c r="B172" s="349" t="s">
        <v>158</v>
      </c>
      <c r="C172" s="314">
        <v>12</v>
      </c>
      <c r="D172" s="314"/>
      <c r="E172" s="314">
        <f t="shared" si="11"/>
        <v>12</v>
      </c>
      <c r="F172" s="314"/>
      <c r="G172" s="314"/>
      <c r="H172" s="314"/>
      <c r="I172" s="314"/>
      <c r="J172" s="314"/>
      <c r="K172" s="314"/>
      <c r="L172" s="314"/>
      <c r="M172" s="314"/>
      <c r="N172" s="314"/>
      <c r="O172" s="314"/>
      <c r="P172" s="314"/>
      <c r="Q172" s="314"/>
      <c r="R172" s="314"/>
      <c r="S172" s="314"/>
      <c r="T172" s="314"/>
      <c r="U172" s="314"/>
      <c r="V172" s="315">
        <f t="shared" si="12"/>
        <v>0</v>
      </c>
      <c r="W172" s="317">
        <f t="shared" si="13"/>
        <v>12</v>
      </c>
      <c r="X172" s="350" t="s">
        <v>1796</v>
      </c>
    </row>
    <row r="173" spans="1:24" x14ac:dyDescent="0.25">
      <c r="A173" s="337">
        <v>171</v>
      </c>
      <c r="B173" s="349" t="s">
        <v>159</v>
      </c>
      <c r="C173" s="314">
        <v>4</v>
      </c>
      <c r="D173" s="314">
        <v>2</v>
      </c>
      <c r="E173" s="314">
        <f t="shared" si="11"/>
        <v>6</v>
      </c>
      <c r="F173" s="314"/>
      <c r="G173" s="314"/>
      <c r="H173" s="314"/>
      <c r="I173" s="314"/>
      <c r="J173" s="314"/>
      <c r="K173" s="314"/>
      <c r="L173" s="314"/>
      <c r="M173" s="314"/>
      <c r="N173" s="314"/>
      <c r="O173" s="314"/>
      <c r="P173" s="314"/>
      <c r="Q173" s="314"/>
      <c r="R173" s="314"/>
      <c r="S173" s="314"/>
      <c r="T173" s="314"/>
      <c r="U173" s="314"/>
      <c r="V173" s="315">
        <f t="shared" si="12"/>
        <v>0</v>
      </c>
      <c r="W173" s="317">
        <f t="shared" si="13"/>
        <v>6</v>
      </c>
      <c r="X173" s="350" t="s">
        <v>1796</v>
      </c>
    </row>
    <row r="174" spans="1:24" x14ac:dyDescent="0.25">
      <c r="A174" s="337">
        <v>172</v>
      </c>
      <c r="B174" s="349" t="s">
        <v>160</v>
      </c>
      <c r="C174" s="314">
        <v>29</v>
      </c>
      <c r="D174" s="314"/>
      <c r="E174" s="314">
        <f t="shared" si="11"/>
        <v>29</v>
      </c>
      <c r="F174" s="314"/>
      <c r="G174" s="314"/>
      <c r="H174" s="314"/>
      <c r="I174" s="314"/>
      <c r="J174" s="314"/>
      <c r="K174" s="314"/>
      <c r="L174" s="314"/>
      <c r="M174" s="314"/>
      <c r="N174" s="314"/>
      <c r="O174" s="314"/>
      <c r="P174" s="314"/>
      <c r="Q174" s="314"/>
      <c r="R174" s="314"/>
      <c r="S174" s="314"/>
      <c r="T174" s="314"/>
      <c r="U174" s="314"/>
      <c r="V174" s="315">
        <f t="shared" si="12"/>
        <v>0</v>
      </c>
      <c r="W174" s="317">
        <f t="shared" si="13"/>
        <v>29</v>
      </c>
      <c r="X174" s="350" t="s">
        <v>1796</v>
      </c>
    </row>
    <row r="175" spans="1:24" x14ac:dyDescent="0.25">
      <c r="A175" s="337">
        <v>173</v>
      </c>
      <c r="B175" s="349" t="s">
        <v>161</v>
      </c>
      <c r="C175" s="314">
        <v>13</v>
      </c>
      <c r="D175" s="314"/>
      <c r="E175" s="314">
        <f t="shared" si="11"/>
        <v>13</v>
      </c>
      <c r="F175" s="314"/>
      <c r="G175" s="314"/>
      <c r="H175" s="314"/>
      <c r="I175" s="314"/>
      <c r="J175" s="314"/>
      <c r="K175" s="314"/>
      <c r="L175" s="314"/>
      <c r="M175" s="314"/>
      <c r="N175" s="314"/>
      <c r="O175" s="314"/>
      <c r="P175" s="314"/>
      <c r="Q175" s="314"/>
      <c r="R175" s="314"/>
      <c r="S175" s="314"/>
      <c r="T175" s="314"/>
      <c r="U175" s="314"/>
      <c r="V175" s="315">
        <f t="shared" si="12"/>
        <v>0</v>
      </c>
      <c r="W175" s="317">
        <f t="shared" si="13"/>
        <v>13</v>
      </c>
      <c r="X175" s="350" t="s">
        <v>1796</v>
      </c>
    </row>
    <row r="176" spans="1:24" x14ac:dyDescent="0.25">
      <c r="A176" s="337">
        <v>174</v>
      </c>
      <c r="B176" s="349" t="s">
        <v>162</v>
      </c>
      <c r="C176" s="314">
        <v>0</v>
      </c>
      <c r="D176" s="314"/>
      <c r="E176" s="314">
        <f t="shared" si="11"/>
        <v>0</v>
      </c>
      <c r="F176" s="314"/>
      <c r="G176" s="314"/>
      <c r="H176" s="314"/>
      <c r="I176" s="314"/>
      <c r="J176" s="314"/>
      <c r="K176" s="314"/>
      <c r="L176" s="314"/>
      <c r="M176" s="314"/>
      <c r="N176" s="314"/>
      <c r="O176" s="314"/>
      <c r="P176" s="314"/>
      <c r="Q176" s="314"/>
      <c r="R176" s="314"/>
      <c r="S176" s="314"/>
      <c r="T176" s="314"/>
      <c r="U176" s="314"/>
      <c r="V176" s="315">
        <f t="shared" si="12"/>
        <v>0</v>
      </c>
      <c r="W176" s="319">
        <f t="shared" si="13"/>
        <v>0</v>
      </c>
      <c r="X176" s="350" t="s">
        <v>1796</v>
      </c>
    </row>
    <row r="177" spans="1:24" x14ac:dyDescent="0.25">
      <c r="A177" s="337">
        <v>175</v>
      </c>
      <c r="B177" s="349" t="s">
        <v>163</v>
      </c>
      <c r="C177" s="314">
        <v>2</v>
      </c>
      <c r="D177" s="314"/>
      <c r="E177" s="314">
        <f t="shared" si="11"/>
        <v>2</v>
      </c>
      <c r="F177" s="314">
        <v>2</v>
      </c>
      <c r="G177" s="314"/>
      <c r="H177" s="314"/>
      <c r="I177" s="314"/>
      <c r="J177" s="314"/>
      <c r="K177" s="314"/>
      <c r="L177" s="314"/>
      <c r="M177" s="314"/>
      <c r="N177" s="314"/>
      <c r="O177" s="314"/>
      <c r="P177" s="314"/>
      <c r="Q177" s="314"/>
      <c r="R177" s="314"/>
      <c r="S177" s="314"/>
      <c r="T177" s="314"/>
      <c r="U177" s="314"/>
      <c r="V177" s="315">
        <f t="shared" si="12"/>
        <v>2</v>
      </c>
      <c r="W177" s="319">
        <f t="shared" si="13"/>
        <v>0</v>
      </c>
      <c r="X177" s="350" t="s">
        <v>1796</v>
      </c>
    </row>
    <row r="178" spans="1:24" x14ac:dyDescent="0.25">
      <c r="A178" s="337">
        <v>176</v>
      </c>
      <c r="B178" s="349" t="s">
        <v>164</v>
      </c>
      <c r="C178" s="314">
        <v>1</v>
      </c>
      <c r="D178" s="314"/>
      <c r="E178" s="314">
        <f t="shared" si="11"/>
        <v>1</v>
      </c>
      <c r="F178" s="314"/>
      <c r="G178" s="314"/>
      <c r="H178" s="314"/>
      <c r="I178" s="314"/>
      <c r="J178" s="314"/>
      <c r="K178" s="314"/>
      <c r="L178" s="314"/>
      <c r="M178" s="314"/>
      <c r="N178" s="314"/>
      <c r="O178" s="314"/>
      <c r="P178" s="314"/>
      <c r="Q178" s="314"/>
      <c r="R178" s="314"/>
      <c r="S178" s="314"/>
      <c r="T178" s="314"/>
      <c r="U178" s="314"/>
      <c r="V178" s="315">
        <f t="shared" si="12"/>
        <v>0</v>
      </c>
      <c r="W178" s="320">
        <f t="shared" si="13"/>
        <v>1</v>
      </c>
      <c r="X178" s="350" t="s">
        <v>1796</v>
      </c>
    </row>
    <row r="179" spans="1:24" x14ac:dyDescent="0.25">
      <c r="A179" s="337">
        <v>177</v>
      </c>
      <c r="B179" s="349" t="s">
        <v>165</v>
      </c>
      <c r="C179" s="314">
        <v>1</v>
      </c>
      <c r="D179" s="314"/>
      <c r="E179" s="314">
        <f t="shared" si="11"/>
        <v>1</v>
      </c>
      <c r="F179" s="314"/>
      <c r="G179" s="314"/>
      <c r="H179" s="314"/>
      <c r="I179" s="314"/>
      <c r="J179" s="314"/>
      <c r="K179" s="314"/>
      <c r="L179" s="314"/>
      <c r="M179" s="314"/>
      <c r="N179" s="314"/>
      <c r="O179" s="314"/>
      <c r="P179" s="314"/>
      <c r="Q179" s="314"/>
      <c r="R179" s="314"/>
      <c r="S179" s="314"/>
      <c r="T179" s="314"/>
      <c r="U179" s="314"/>
      <c r="V179" s="315">
        <f t="shared" si="12"/>
        <v>0</v>
      </c>
      <c r="W179" s="320">
        <f t="shared" si="13"/>
        <v>1</v>
      </c>
      <c r="X179" s="350" t="s">
        <v>1796</v>
      </c>
    </row>
    <row r="180" spans="1:24" x14ac:dyDescent="0.25">
      <c r="A180" s="337">
        <v>178</v>
      </c>
      <c r="B180" s="349" t="s">
        <v>166</v>
      </c>
      <c r="C180" s="314">
        <v>2</v>
      </c>
      <c r="D180" s="314"/>
      <c r="E180" s="314">
        <f t="shared" si="11"/>
        <v>2</v>
      </c>
      <c r="F180" s="314">
        <v>2</v>
      </c>
      <c r="G180" s="314"/>
      <c r="H180" s="314"/>
      <c r="I180" s="314"/>
      <c r="J180" s="314"/>
      <c r="K180" s="314"/>
      <c r="L180" s="314"/>
      <c r="M180" s="314"/>
      <c r="N180" s="314"/>
      <c r="O180" s="314"/>
      <c r="P180" s="314"/>
      <c r="Q180" s="314"/>
      <c r="R180" s="314"/>
      <c r="S180" s="314"/>
      <c r="T180" s="314"/>
      <c r="U180" s="314"/>
      <c r="V180" s="315">
        <f t="shared" si="12"/>
        <v>2</v>
      </c>
      <c r="W180" s="319">
        <f t="shared" si="13"/>
        <v>0</v>
      </c>
      <c r="X180" s="350" t="s">
        <v>1796</v>
      </c>
    </row>
    <row r="181" spans="1:24" x14ac:dyDescent="0.25">
      <c r="A181" s="337">
        <v>179</v>
      </c>
      <c r="B181" s="349" t="s">
        <v>167</v>
      </c>
      <c r="C181" s="314">
        <v>2</v>
      </c>
      <c r="D181" s="314"/>
      <c r="E181" s="314">
        <f t="shared" si="11"/>
        <v>2</v>
      </c>
      <c r="F181" s="314"/>
      <c r="G181" s="314"/>
      <c r="H181" s="314"/>
      <c r="I181" s="314"/>
      <c r="J181" s="314"/>
      <c r="K181" s="314"/>
      <c r="L181" s="314"/>
      <c r="M181" s="314"/>
      <c r="N181" s="314"/>
      <c r="O181" s="314"/>
      <c r="P181" s="314"/>
      <c r="Q181" s="314"/>
      <c r="R181" s="314"/>
      <c r="S181" s="314"/>
      <c r="T181" s="314"/>
      <c r="U181" s="314"/>
      <c r="V181" s="315">
        <f t="shared" si="12"/>
        <v>0</v>
      </c>
      <c r="W181" s="320">
        <f t="shared" si="13"/>
        <v>2</v>
      </c>
      <c r="X181" s="350" t="s">
        <v>1796</v>
      </c>
    </row>
    <row r="182" spans="1:24" x14ac:dyDescent="0.25">
      <c r="A182" s="337">
        <v>180</v>
      </c>
      <c r="B182" s="349" t="s">
        <v>168</v>
      </c>
      <c r="C182" s="314">
        <v>1</v>
      </c>
      <c r="D182" s="314"/>
      <c r="E182" s="314">
        <f t="shared" si="11"/>
        <v>1</v>
      </c>
      <c r="F182" s="314"/>
      <c r="G182" s="314"/>
      <c r="H182" s="314"/>
      <c r="I182" s="314"/>
      <c r="J182" s="314"/>
      <c r="K182" s="314"/>
      <c r="L182" s="314"/>
      <c r="M182" s="314"/>
      <c r="N182" s="314"/>
      <c r="O182" s="314"/>
      <c r="P182" s="314"/>
      <c r="Q182" s="314"/>
      <c r="R182" s="314"/>
      <c r="S182" s="314"/>
      <c r="T182" s="314"/>
      <c r="U182" s="314"/>
      <c r="V182" s="315">
        <f t="shared" si="12"/>
        <v>0</v>
      </c>
      <c r="W182" s="320">
        <f t="shared" si="13"/>
        <v>1</v>
      </c>
      <c r="X182" s="350" t="s">
        <v>1796</v>
      </c>
    </row>
    <row r="183" spans="1:24" x14ac:dyDescent="0.25">
      <c r="A183" s="337">
        <v>181</v>
      </c>
      <c r="B183" s="349" t="s">
        <v>169</v>
      </c>
      <c r="C183" s="314">
        <v>17</v>
      </c>
      <c r="D183" s="314"/>
      <c r="E183" s="314">
        <f t="shared" si="11"/>
        <v>17</v>
      </c>
      <c r="F183" s="314"/>
      <c r="G183" s="314"/>
      <c r="H183" s="314"/>
      <c r="I183" s="314"/>
      <c r="J183" s="314"/>
      <c r="K183" s="314"/>
      <c r="L183" s="314"/>
      <c r="M183" s="314"/>
      <c r="N183" s="314"/>
      <c r="O183" s="314"/>
      <c r="P183" s="314"/>
      <c r="Q183" s="314"/>
      <c r="R183" s="314"/>
      <c r="S183" s="314"/>
      <c r="T183" s="314"/>
      <c r="U183" s="314"/>
      <c r="V183" s="315">
        <f t="shared" si="12"/>
        <v>0</v>
      </c>
      <c r="W183" s="317">
        <f t="shared" si="13"/>
        <v>17</v>
      </c>
      <c r="X183" s="350" t="s">
        <v>1796</v>
      </c>
    </row>
    <row r="184" spans="1:24" x14ac:dyDescent="0.25">
      <c r="A184" s="337">
        <v>182</v>
      </c>
      <c r="B184" s="349" t="s">
        <v>170</v>
      </c>
      <c r="C184" s="314">
        <v>5</v>
      </c>
      <c r="D184" s="314">
        <v>4</v>
      </c>
      <c r="E184" s="314">
        <f t="shared" si="11"/>
        <v>9</v>
      </c>
      <c r="F184" s="314"/>
      <c r="G184" s="314"/>
      <c r="H184" s="314"/>
      <c r="I184" s="314"/>
      <c r="J184" s="314"/>
      <c r="K184" s="314"/>
      <c r="L184" s="314"/>
      <c r="M184" s="314"/>
      <c r="N184" s="314"/>
      <c r="O184" s="314"/>
      <c r="P184" s="314"/>
      <c r="Q184" s="314"/>
      <c r="R184" s="314"/>
      <c r="S184" s="314"/>
      <c r="T184" s="314"/>
      <c r="U184" s="314"/>
      <c r="V184" s="315">
        <f t="shared" si="12"/>
        <v>0</v>
      </c>
      <c r="W184" s="317">
        <f t="shared" si="13"/>
        <v>9</v>
      </c>
      <c r="X184" s="350" t="s">
        <v>1796</v>
      </c>
    </row>
    <row r="185" spans="1:24" x14ac:dyDescent="0.25">
      <c r="A185" s="337">
        <v>183</v>
      </c>
      <c r="B185" s="349" t="s">
        <v>171</v>
      </c>
      <c r="C185" s="314">
        <v>50</v>
      </c>
      <c r="D185" s="314"/>
      <c r="E185" s="314">
        <f t="shared" si="11"/>
        <v>50</v>
      </c>
      <c r="F185" s="314"/>
      <c r="G185" s="314"/>
      <c r="H185" s="314"/>
      <c r="I185" s="314"/>
      <c r="J185" s="314"/>
      <c r="K185" s="314"/>
      <c r="L185" s="314"/>
      <c r="M185" s="314"/>
      <c r="N185" s="314"/>
      <c r="O185" s="314"/>
      <c r="P185" s="314"/>
      <c r="Q185" s="314"/>
      <c r="R185" s="314"/>
      <c r="S185" s="314"/>
      <c r="T185" s="314"/>
      <c r="U185" s="314"/>
      <c r="V185" s="315">
        <f t="shared" si="12"/>
        <v>0</v>
      </c>
      <c r="W185" s="317">
        <f t="shared" si="13"/>
        <v>50</v>
      </c>
      <c r="X185" s="350" t="s">
        <v>1796</v>
      </c>
    </row>
    <row r="186" spans="1:24" x14ac:dyDescent="0.25">
      <c r="A186" s="337">
        <v>184</v>
      </c>
      <c r="B186" s="349" t="s">
        <v>2036</v>
      </c>
      <c r="C186" s="314">
        <v>700</v>
      </c>
      <c r="D186" s="314"/>
      <c r="E186" s="314">
        <f t="shared" si="11"/>
        <v>700</v>
      </c>
      <c r="F186" s="314"/>
      <c r="G186" s="314"/>
      <c r="H186" s="314"/>
      <c r="I186" s="314"/>
      <c r="J186" s="314"/>
      <c r="K186" s="314"/>
      <c r="L186" s="314"/>
      <c r="M186" s="314"/>
      <c r="N186" s="314"/>
      <c r="O186" s="314"/>
      <c r="P186" s="314"/>
      <c r="Q186" s="314"/>
      <c r="R186" s="314"/>
      <c r="S186" s="314"/>
      <c r="T186" s="314"/>
      <c r="U186" s="314"/>
      <c r="V186" s="315">
        <v>6</v>
      </c>
      <c r="W186" s="317">
        <f t="shared" si="13"/>
        <v>694</v>
      </c>
      <c r="X186" s="350" t="s">
        <v>1796</v>
      </c>
    </row>
    <row r="187" spans="1:24" x14ac:dyDescent="0.25">
      <c r="A187" s="337">
        <v>185</v>
      </c>
      <c r="B187" s="349" t="s">
        <v>2037</v>
      </c>
      <c r="C187" s="314">
        <v>397</v>
      </c>
      <c r="D187" s="314"/>
      <c r="E187" s="314">
        <f t="shared" si="11"/>
        <v>397</v>
      </c>
      <c r="F187" s="314"/>
      <c r="G187" s="314"/>
      <c r="H187" s="314"/>
      <c r="I187" s="314"/>
      <c r="J187" s="314"/>
      <c r="K187" s="314"/>
      <c r="L187" s="314"/>
      <c r="M187" s="314"/>
      <c r="N187" s="314"/>
      <c r="O187" s="314"/>
      <c r="P187" s="314"/>
      <c r="Q187" s="314"/>
      <c r="R187" s="314"/>
      <c r="S187" s="314"/>
      <c r="T187" s="314"/>
      <c r="U187" s="314"/>
      <c r="V187" s="315">
        <v>2</v>
      </c>
      <c r="W187" s="317">
        <f t="shared" si="13"/>
        <v>395</v>
      </c>
      <c r="X187" s="350" t="s">
        <v>1796</v>
      </c>
    </row>
    <row r="188" spans="1:24" x14ac:dyDescent="0.25">
      <c r="A188" s="337">
        <v>186</v>
      </c>
      <c r="B188" s="349" t="s">
        <v>1963</v>
      </c>
      <c r="C188" s="314">
        <v>42</v>
      </c>
      <c r="D188" s="314"/>
      <c r="E188" s="314">
        <f t="shared" si="11"/>
        <v>42</v>
      </c>
      <c r="F188" s="314"/>
      <c r="G188" s="314"/>
      <c r="H188" s="314"/>
      <c r="I188" s="314"/>
      <c r="J188" s="314"/>
      <c r="K188" s="314"/>
      <c r="L188" s="314"/>
      <c r="M188" s="314"/>
      <c r="N188" s="314"/>
      <c r="O188" s="314"/>
      <c r="P188" s="314"/>
      <c r="Q188" s="314"/>
      <c r="R188" s="314"/>
      <c r="S188" s="314"/>
      <c r="T188" s="314"/>
      <c r="U188" s="314"/>
      <c r="V188" s="315">
        <v>6</v>
      </c>
      <c r="W188" s="317">
        <f t="shared" si="13"/>
        <v>36</v>
      </c>
      <c r="X188" s="350" t="s">
        <v>1796</v>
      </c>
    </row>
    <row r="189" spans="1:24" x14ac:dyDescent="0.25">
      <c r="A189" s="337">
        <v>187</v>
      </c>
      <c r="B189" s="349" t="s">
        <v>172</v>
      </c>
      <c r="C189" s="314">
        <v>3</v>
      </c>
      <c r="D189" s="314"/>
      <c r="E189" s="314">
        <f t="shared" si="11"/>
        <v>3</v>
      </c>
      <c r="F189" s="314"/>
      <c r="G189" s="314"/>
      <c r="H189" s="314"/>
      <c r="I189" s="314"/>
      <c r="J189" s="314"/>
      <c r="K189" s="314"/>
      <c r="L189" s="314"/>
      <c r="M189" s="314"/>
      <c r="N189" s="314"/>
      <c r="O189" s="314"/>
      <c r="P189" s="314"/>
      <c r="Q189" s="314"/>
      <c r="R189" s="314"/>
      <c r="S189" s="314"/>
      <c r="T189" s="314"/>
      <c r="U189" s="314"/>
      <c r="V189" s="315">
        <f t="shared" si="12"/>
        <v>0</v>
      </c>
      <c r="W189" s="325">
        <f t="shared" si="13"/>
        <v>3</v>
      </c>
      <c r="X189" s="350" t="s">
        <v>1796</v>
      </c>
    </row>
    <row r="190" spans="1:24" x14ac:dyDescent="0.25">
      <c r="A190" s="337">
        <v>188</v>
      </c>
      <c r="B190" s="349" t="s">
        <v>173</v>
      </c>
      <c r="C190" s="314">
        <v>9</v>
      </c>
      <c r="D190" s="314"/>
      <c r="E190" s="314">
        <f t="shared" si="11"/>
        <v>9</v>
      </c>
      <c r="F190" s="314"/>
      <c r="G190" s="314"/>
      <c r="H190" s="314">
        <f>1</f>
        <v>1</v>
      </c>
      <c r="I190" s="314"/>
      <c r="J190" s="314"/>
      <c r="K190" s="314"/>
      <c r="L190" s="314"/>
      <c r="M190" s="314"/>
      <c r="N190" s="314"/>
      <c r="O190" s="314"/>
      <c r="P190" s="314"/>
      <c r="Q190" s="314"/>
      <c r="R190" s="314"/>
      <c r="S190" s="314"/>
      <c r="T190" s="314"/>
      <c r="U190" s="314"/>
      <c r="V190" s="315">
        <v>7</v>
      </c>
      <c r="W190" s="320">
        <f t="shared" si="13"/>
        <v>2</v>
      </c>
      <c r="X190" s="350" t="s">
        <v>1796</v>
      </c>
    </row>
    <row r="191" spans="1:24" x14ac:dyDescent="0.25">
      <c r="A191" s="337">
        <v>189</v>
      </c>
      <c r="B191" s="349" t="s">
        <v>174</v>
      </c>
      <c r="C191" s="314">
        <v>3</v>
      </c>
      <c r="D191" s="314"/>
      <c r="E191" s="314">
        <f t="shared" si="11"/>
        <v>3</v>
      </c>
      <c r="F191" s="314"/>
      <c r="G191" s="314"/>
      <c r="H191" s="314"/>
      <c r="I191" s="314"/>
      <c r="J191" s="314"/>
      <c r="K191" s="314"/>
      <c r="L191" s="314"/>
      <c r="M191" s="314"/>
      <c r="N191" s="314"/>
      <c r="O191" s="314"/>
      <c r="P191" s="314"/>
      <c r="Q191" s="314"/>
      <c r="R191" s="314"/>
      <c r="S191" s="314"/>
      <c r="T191" s="314"/>
      <c r="U191" s="314"/>
      <c r="V191" s="315">
        <f t="shared" si="12"/>
        <v>0</v>
      </c>
      <c r="W191" s="325">
        <f t="shared" si="13"/>
        <v>3</v>
      </c>
      <c r="X191" s="350" t="s">
        <v>1796</v>
      </c>
    </row>
    <row r="192" spans="1:24" x14ac:dyDescent="0.25">
      <c r="A192" s="337">
        <v>190</v>
      </c>
      <c r="B192" s="349" t="s">
        <v>175</v>
      </c>
      <c r="C192" s="314">
        <v>5</v>
      </c>
      <c r="D192" s="314"/>
      <c r="E192" s="314">
        <f t="shared" si="11"/>
        <v>5</v>
      </c>
      <c r="F192" s="314"/>
      <c r="G192" s="314"/>
      <c r="H192" s="314"/>
      <c r="I192" s="314"/>
      <c r="J192" s="314"/>
      <c r="K192" s="314"/>
      <c r="L192" s="314"/>
      <c r="M192" s="314"/>
      <c r="N192" s="314"/>
      <c r="O192" s="314"/>
      <c r="P192" s="314"/>
      <c r="Q192" s="314"/>
      <c r="R192" s="314"/>
      <c r="S192" s="314"/>
      <c r="T192" s="314"/>
      <c r="U192" s="314"/>
      <c r="V192" s="315">
        <f t="shared" si="12"/>
        <v>0</v>
      </c>
      <c r="W192" s="325">
        <f t="shared" si="13"/>
        <v>5</v>
      </c>
      <c r="X192" s="350" t="s">
        <v>1796</v>
      </c>
    </row>
    <row r="193" spans="1:24" x14ac:dyDescent="0.25">
      <c r="A193" s="337">
        <v>191</v>
      </c>
      <c r="B193" s="349" t="s">
        <v>176</v>
      </c>
      <c r="C193" s="314">
        <v>2</v>
      </c>
      <c r="D193" s="314"/>
      <c r="E193" s="314">
        <f t="shared" si="11"/>
        <v>2</v>
      </c>
      <c r="F193" s="314"/>
      <c r="G193" s="314"/>
      <c r="H193" s="314"/>
      <c r="I193" s="314"/>
      <c r="J193" s="314"/>
      <c r="K193" s="314"/>
      <c r="L193" s="314"/>
      <c r="M193" s="314"/>
      <c r="N193" s="314"/>
      <c r="O193" s="314"/>
      <c r="P193" s="314"/>
      <c r="Q193" s="314"/>
      <c r="R193" s="314"/>
      <c r="S193" s="314"/>
      <c r="T193" s="314"/>
      <c r="U193" s="314"/>
      <c r="V193" s="315">
        <f t="shared" si="12"/>
        <v>0</v>
      </c>
      <c r="W193" s="320">
        <f t="shared" si="13"/>
        <v>2</v>
      </c>
      <c r="X193" s="350" t="s">
        <v>1796</v>
      </c>
    </row>
    <row r="194" spans="1:24" x14ac:dyDescent="0.25">
      <c r="A194" s="337">
        <v>192</v>
      </c>
      <c r="B194" s="349" t="s">
        <v>177</v>
      </c>
      <c r="C194" s="314">
        <v>7</v>
      </c>
      <c r="D194" s="314"/>
      <c r="E194" s="314">
        <f t="shared" si="11"/>
        <v>7</v>
      </c>
      <c r="F194" s="314"/>
      <c r="G194" s="314"/>
      <c r="H194" s="314"/>
      <c r="I194" s="314"/>
      <c r="J194" s="314"/>
      <c r="K194" s="314"/>
      <c r="L194" s="314"/>
      <c r="M194" s="314"/>
      <c r="N194" s="314"/>
      <c r="O194" s="314"/>
      <c r="P194" s="314"/>
      <c r="Q194" s="314"/>
      <c r="R194" s="314"/>
      <c r="S194" s="314"/>
      <c r="T194" s="314"/>
      <c r="U194" s="314"/>
      <c r="V194" s="315">
        <f t="shared" si="12"/>
        <v>0</v>
      </c>
      <c r="W194" s="317">
        <f t="shared" si="13"/>
        <v>7</v>
      </c>
      <c r="X194" s="350" t="s">
        <v>1796</v>
      </c>
    </row>
    <row r="195" spans="1:24" x14ac:dyDescent="0.25">
      <c r="A195" s="337">
        <v>193</v>
      </c>
      <c r="B195" s="349" t="s">
        <v>178</v>
      </c>
      <c r="C195" s="314">
        <v>4</v>
      </c>
      <c r="D195" s="314"/>
      <c r="E195" s="314">
        <f t="shared" ref="E195:E258" si="14">C195+D195</f>
        <v>4</v>
      </c>
      <c r="F195" s="314"/>
      <c r="G195" s="314"/>
      <c r="H195" s="314"/>
      <c r="I195" s="314"/>
      <c r="J195" s="314"/>
      <c r="K195" s="314"/>
      <c r="L195" s="314"/>
      <c r="M195" s="314"/>
      <c r="N195" s="314"/>
      <c r="O195" s="314"/>
      <c r="P195" s="314"/>
      <c r="Q195" s="314"/>
      <c r="R195" s="314"/>
      <c r="S195" s="314"/>
      <c r="T195" s="314"/>
      <c r="U195" s="314"/>
      <c r="V195" s="315">
        <f t="shared" ref="V195:V258" si="15">SUM(F195:U195)</f>
        <v>0</v>
      </c>
      <c r="W195" s="325">
        <f t="shared" ref="W195:W258" si="16">E195-V195</f>
        <v>4</v>
      </c>
      <c r="X195" s="350" t="s">
        <v>2513</v>
      </c>
    </row>
    <row r="196" spans="1:24" x14ac:dyDescent="0.25">
      <c r="A196" s="337">
        <v>194</v>
      </c>
      <c r="B196" s="349" t="s">
        <v>179</v>
      </c>
      <c r="C196" s="314">
        <v>8</v>
      </c>
      <c r="D196" s="314"/>
      <c r="E196" s="314">
        <f t="shared" si="14"/>
        <v>8</v>
      </c>
      <c r="F196" s="314"/>
      <c r="G196" s="314"/>
      <c r="H196" s="314"/>
      <c r="I196" s="314"/>
      <c r="J196" s="314"/>
      <c r="K196" s="314"/>
      <c r="L196" s="314"/>
      <c r="M196" s="314"/>
      <c r="N196" s="314"/>
      <c r="O196" s="314"/>
      <c r="P196" s="314"/>
      <c r="Q196" s="314"/>
      <c r="R196" s="314"/>
      <c r="S196" s="314"/>
      <c r="T196" s="314"/>
      <c r="U196" s="314"/>
      <c r="V196" s="315">
        <f t="shared" si="15"/>
        <v>0</v>
      </c>
      <c r="W196" s="317">
        <f t="shared" si="16"/>
        <v>8</v>
      </c>
      <c r="X196" s="350" t="s">
        <v>2513</v>
      </c>
    </row>
    <row r="197" spans="1:24" x14ac:dyDescent="0.25">
      <c r="A197" s="337">
        <v>195</v>
      </c>
      <c r="B197" s="349" t="s">
        <v>180</v>
      </c>
      <c r="C197" s="314">
        <v>0</v>
      </c>
      <c r="D197" s="314"/>
      <c r="E197" s="314">
        <f t="shared" si="14"/>
        <v>0</v>
      </c>
      <c r="F197" s="314"/>
      <c r="G197" s="314"/>
      <c r="H197" s="314"/>
      <c r="I197" s="314"/>
      <c r="J197" s="314"/>
      <c r="K197" s="314"/>
      <c r="L197" s="314"/>
      <c r="M197" s="314"/>
      <c r="N197" s="314"/>
      <c r="O197" s="314"/>
      <c r="P197" s="314"/>
      <c r="Q197" s="314"/>
      <c r="R197" s="314"/>
      <c r="S197" s="314"/>
      <c r="T197" s="314"/>
      <c r="U197" s="314"/>
      <c r="V197" s="315">
        <f t="shared" si="15"/>
        <v>0</v>
      </c>
      <c r="W197" s="319">
        <f t="shared" si="16"/>
        <v>0</v>
      </c>
      <c r="X197" s="350" t="s">
        <v>2513</v>
      </c>
    </row>
    <row r="198" spans="1:24" x14ac:dyDescent="0.25">
      <c r="A198" s="337">
        <v>196</v>
      </c>
      <c r="B198" s="349" t="s">
        <v>181</v>
      </c>
      <c r="C198" s="314">
        <v>7</v>
      </c>
      <c r="D198" s="314"/>
      <c r="E198" s="314">
        <f t="shared" si="14"/>
        <v>7</v>
      </c>
      <c r="F198" s="314"/>
      <c r="G198" s="314"/>
      <c r="H198" s="314"/>
      <c r="I198" s="314"/>
      <c r="J198" s="314"/>
      <c r="K198" s="314"/>
      <c r="L198" s="314"/>
      <c r="M198" s="314"/>
      <c r="N198" s="314"/>
      <c r="O198" s="314"/>
      <c r="P198" s="314"/>
      <c r="Q198" s="314"/>
      <c r="R198" s="314"/>
      <c r="S198" s="314"/>
      <c r="T198" s="314"/>
      <c r="U198" s="314"/>
      <c r="V198" s="315">
        <f t="shared" si="15"/>
        <v>0</v>
      </c>
      <c r="W198" s="317">
        <f t="shared" si="16"/>
        <v>7</v>
      </c>
      <c r="X198" s="350" t="s">
        <v>2513</v>
      </c>
    </row>
    <row r="199" spans="1:24" x14ac:dyDescent="0.25">
      <c r="A199" s="337">
        <v>197</v>
      </c>
      <c r="B199" s="349" t="s">
        <v>182</v>
      </c>
      <c r="C199" s="314">
        <v>1</v>
      </c>
      <c r="D199" s="314"/>
      <c r="E199" s="314">
        <f t="shared" si="14"/>
        <v>1</v>
      </c>
      <c r="F199" s="314">
        <v>1</v>
      </c>
      <c r="G199" s="314"/>
      <c r="H199" s="314"/>
      <c r="I199" s="314"/>
      <c r="J199" s="314"/>
      <c r="K199" s="314"/>
      <c r="L199" s="314"/>
      <c r="M199" s="314"/>
      <c r="N199" s="314"/>
      <c r="O199" s="314"/>
      <c r="P199" s="314"/>
      <c r="Q199" s="314"/>
      <c r="R199" s="314"/>
      <c r="S199" s="314"/>
      <c r="T199" s="314"/>
      <c r="U199" s="314"/>
      <c r="V199" s="315">
        <f t="shared" si="15"/>
        <v>1</v>
      </c>
      <c r="W199" s="319">
        <f t="shared" si="16"/>
        <v>0</v>
      </c>
      <c r="X199" s="350" t="s">
        <v>2513</v>
      </c>
    </row>
    <row r="200" spans="1:24" x14ac:dyDescent="0.25">
      <c r="A200" s="337">
        <v>198</v>
      </c>
      <c r="B200" s="349" t="s">
        <v>183</v>
      </c>
      <c r="C200" s="314">
        <v>0</v>
      </c>
      <c r="D200" s="314"/>
      <c r="E200" s="314">
        <f t="shared" si="14"/>
        <v>0</v>
      </c>
      <c r="F200" s="314"/>
      <c r="G200" s="314"/>
      <c r="H200" s="314"/>
      <c r="I200" s="314"/>
      <c r="J200" s="314"/>
      <c r="K200" s="314"/>
      <c r="L200" s="314"/>
      <c r="M200" s="314"/>
      <c r="N200" s="314"/>
      <c r="O200" s="314"/>
      <c r="P200" s="314"/>
      <c r="Q200" s="314"/>
      <c r="R200" s="314"/>
      <c r="S200" s="314"/>
      <c r="T200" s="314"/>
      <c r="U200" s="314"/>
      <c r="V200" s="315">
        <f t="shared" si="15"/>
        <v>0</v>
      </c>
      <c r="W200" s="319">
        <f t="shared" si="16"/>
        <v>0</v>
      </c>
      <c r="X200" s="350" t="s">
        <v>2513</v>
      </c>
    </row>
    <row r="201" spans="1:24" x14ac:dyDescent="0.25">
      <c r="A201" s="337">
        <v>199</v>
      </c>
      <c r="B201" s="349" t="s">
        <v>184</v>
      </c>
      <c r="C201" s="314">
        <v>2</v>
      </c>
      <c r="D201" s="314"/>
      <c r="E201" s="314">
        <f t="shared" si="14"/>
        <v>2</v>
      </c>
      <c r="F201" s="314"/>
      <c r="G201" s="314"/>
      <c r="H201" s="314"/>
      <c r="I201" s="314"/>
      <c r="J201" s="314"/>
      <c r="K201" s="314"/>
      <c r="L201" s="314"/>
      <c r="M201" s="314"/>
      <c r="N201" s="314"/>
      <c r="O201" s="314"/>
      <c r="P201" s="314"/>
      <c r="Q201" s="314"/>
      <c r="R201" s="314"/>
      <c r="S201" s="314"/>
      <c r="T201" s="314"/>
      <c r="U201" s="314"/>
      <c r="V201" s="315">
        <f t="shared" si="15"/>
        <v>0</v>
      </c>
      <c r="W201" s="320">
        <f t="shared" si="16"/>
        <v>2</v>
      </c>
      <c r="X201" s="350" t="s">
        <v>2513</v>
      </c>
    </row>
    <row r="202" spans="1:24" x14ac:dyDescent="0.25">
      <c r="A202" s="337">
        <v>200</v>
      </c>
      <c r="B202" s="349" t="s">
        <v>185</v>
      </c>
      <c r="C202" s="314">
        <v>1</v>
      </c>
      <c r="D202" s="314"/>
      <c r="E202" s="314">
        <f t="shared" si="14"/>
        <v>1</v>
      </c>
      <c r="F202" s="314">
        <f>1</f>
        <v>1</v>
      </c>
      <c r="G202" s="314"/>
      <c r="H202" s="314"/>
      <c r="I202" s="314"/>
      <c r="J202" s="314"/>
      <c r="K202" s="314"/>
      <c r="L202" s="314"/>
      <c r="M202" s="314"/>
      <c r="N202" s="314"/>
      <c r="O202" s="314"/>
      <c r="P202" s="314"/>
      <c r="Q202" s="314"/>
      <c r="R202" s="314"/>
      <c r="S202" s="314"/>
      <c r="T202" s="314"/>
      <c r="U202" s="314"/>
      <c r="V202" s="315">
        <f t="shared" si="15"/>
        <v>1</v>
      </c>
      <c r="W202" s="319">
        <f t="shared" si="16"/>
        <v>0</v>
      </c>
      <c r="X202" s="350" t="s">
        <v>2513</v>
      </c>
    </row>
    <row r="203" spans="1:24" x14ac:dyDescent="0.25">
      <c r="A203" s="337">
        <v>201</v>
      </c>
      <c r="B203" s="349" t="s">
        <v>186</v>
      </c>
      <c r="C203" s="314">
        <v>0</v>
      </c>
      <c r="D203" s="314"/>
      <c r="E203" s="314">
        <f t="shared" si="14"/>
        <v>0</v>
      </c>
      <c r="F203" s="314"/>
      <c r="G203" s="314"/>
      <c r="H203" s="314"/>
      <c r="I203" s="314"/>
      <c r="J203" s="314"/>
      <c r="K203" s="314"/>
      <c r="L203" s="314"/>
      <c r="M203" s="314"/>
      <c r="N203" s="314"/>
      <c r="O203" s="314"/>
      <c r="P203" s="314"/>
      <c r="Q203" s="314"/>
      <c r="R203" s="314"/>
      <c r="S203" s="314"/>
      <c r="T203" s="314"/>
      <c r="U203" s="314"/>
      <c r="V203" s="315">
        <f t="shared" si="15"/>
        <v>0</v>
      </c>
      <c r="W203" s="319">
        <f t="shared" si="16"/>
        <v>0</v>
      </c>
      <c r="X203" s="350" t="s">
        <v>1796</v>
      </c>
    </row>
    <row r="204" spans="1:24" x14ac:dyDescent="0.25">
      <c r="A204" s="337">
        <v>202</v>
      </c>
      <c r="B204" s="349" t="s">
        <v>187</v>
      </c>
      <c r="C204" s="314">
        <v>0</v>
      </c>
      <c r="D204" s="314">
        <v>6</v>
      </c>
      <c r="E204" s="314">
        <f t="shared" si="14"/>
        <v>6</v>
      </c>
      <c r="F204" s="314"/>
      <c r="G204" s="314"/>
      <c r="H204" s="314"/>
      <c r="I204" s="314"/>
      <c r="J204" s="314"/>
      <c r="K204" s="314"/>
      <c r="L204" s="314"/>
      <c r="M204" s="314"/>
      <c r="N204" s="314"/>
      <c r="O204" s="314"/>
      <c r="P204" s="314"/>
      <c r="Q204" s="314"/>
      <c r="R204" s="314"/>
      <c r="S204" s="314"/>
      <c r="T204" s="314"/>
      <c r="U204" s="314"/>
      <c r="V204" s="315">
        <f t="shared" si="15"/>
        <v>0</v>
      </c>
      <c r="W204" s="317">
        <f t="shared" si="16"/>
        <v>6</v>
      </c>
      <c r="X204" s="350" t="s">
        <v>1796</v>
      </c>
    </row>
    <row r="205" spans="1:24" x14ac:dyDescent="0.25">
      <c r="A205" s="337">
        <v>203</v>
      </c>
      <c r="B205" s="349" t="s">
        <v>188</v>
      </c>
      <c r="C205" s="314">
        <v>14</v>
      </c>
      <c r="D205" s="314"/>
      <c r="E205" s="314">
        <f t="shared" si="14"/>
        <v>14</v>
      </c>
      <c r="F205" s="314"/>
      <c r="G205" s="314"/>
      <c r="H205" s="314"/>
      <c r="I205" s="314"/>
      <c r="J205" s="314"/>
      <c r="K205" s="314"/>
      <c r="L205" s="314"/>
      <c r="M205" s="314"/>
      <c r="N205" s="314"/>
      <c r="O205" s="314"/>
      <c r="P205" s="314"/>
      <c r="Q205" s="314"/>
      <c r="R205" s="314"/>
      <c r="S205" s="314"/>
      <c r="T205" s="314"/>
      <c r="U205" s="314"/>
      <c r="V205" s="315">
        <f t="shared" si="15"/>
        <v>0</v>
      </c>
      <c r="W205" s="317">
        <f t="shared" si="16"/>
        <v>14</v>
      </c>
      <c r="X205" s="350" t="s">
        <v>2513</v>
      </c>
    </row>
    <row r="206" spans="1:24" x14ac:dyDescent="0.25">
      <c r="A206" s="337">
        <v>204</v>
      </c>
      <c r="B206" s="349" t="s">
        <v>189</v>
      </c>
      <c r="C206" s="314">
        <v>0</v>
      </c>
      <c r="D206" s="314"/>
      <c r="E206" s="314">
        <f t="shared" si="14"/>
        <v>0</v>
      </c>
      <c r="F206" s="314"/>
      <c r="G206" s="314"/>
      <c r="H206" s="314"/>
      <c r="I206" s="314"/>
      <c r="J206" s="314"/>
      <c r="K206" s="314"/>
      <c r="L206" s="314"/>
      <c r="M206" s="314"/>
      <c r="N206" s="314"/>
      <c r="O206" s="314"/>
      <c r="P206" s="314"/>
      <c r="Q206" s="314"/>
      <c r="R206" s="314"/>
      <c r="S206" s="314"/>
      <c r="T206" s="314"/>
      <c r="U206" s="314"/>
      <c r="V206" s="315">
        <f t="shared" si="15"/>
        <v>0</v>
      </c>
      <c r="W206" s="319">
        <f t="shared" si="16"/>
        <v>0</v>
      </c>
      <c r="X206" s="350" t="s">
        <v>1796</v>
      </c>
    </row>
    <row r="207" spans="1:24" x14ac:dyDescent="0.25">
      <c r="A207" s="337">
        <v>205</v>
      </c>
      <c r="B207" s="349" t="s">
        <v>190</v>
      </c>
      <c r="C207" s="314">
        <v>2</v>
      </c>
      <c r="D207" s="314"/>
      <c r="E207" s="314">
        <f t="shared" si="14"/>
        <v>2</v>
      </c>
      <c r="F207" s="314"/>
      <c r="G207" s="314"/>
      <c r="H207" s="314"/>
      <c r="I207" s="314"/>
      <c r="J207" s="314"/>
      <c r="K207" s="314"/>
      <c r="L207" s="314"/>
      <c r="M207" s="314"/>
      <c r="N207" s="314"/>
      <c r="O207" s="314"/>
      <c r="P207" s="314"/>
      <c r="Q207" s="314"/>
      <c r="R207" s="314"/>
      <c r="S207" s="314"/>
      <c r="T207" s="314"/>
      <c r="U207" s="314"/>
      <c r="V207" s="315">
        <f t="shared" si="15"/>
        <v>0</v>
      </c>
      <c r="W207" s="320">
        <f t="shared" si="16"/>
        <v>2</v>
      </c>
      <c r="X207" s="350" t="s">
        <v>1796</v>
      </c>
    </row>
    <row r="208" spans="1:24" x14ac:dyDescent="0.25">
      <c r="A208" s="337">
        <v>206</v>
      </c>
      <c r="B208" s="349" t="s">
        <v>191</v>
      </c>
      <c r="C208" s="314">
        <v>3</v>
      </c>
      <c r="D208" s="314"/>
      <c r="E208" s="314">
        <f t="shared" si="14"/>
        <v>3</v>
      </c>
      <c r="F208" s="314"/>
      <c r="G208" s="314"/>
      <c r="H208" s="314"/>
      <c r="I208" s="314"/>
      <c r="J208" s="314"/>
      <c r="K208" s="314"/>
      <c r="L208" s="314"/>
      <c r="M208" s="314"/>
      <c r="N208" s="314"/>
      <c r="O208" s="314"/>
      <c r="P208" s="314"/>
      <c r="Q208" s="314"/>
      <c r="R208" s="314"/>
      <c r="S208" s="314"/>
      <c r="T208" s="314"/>
      <c r="U208" s="314"/>
      <c r="V208" s="315">
        <f t="shared" si="15"/>
        <v>0</v>
      </c>
      <c r="W208" s="325">
        <f t="shared" si="16"/>
        <v>3</v>
      </c>
      <c r="X208" s="350" t="s">
        <v>1796</v>
      </c>
    </row>
    <row r="209" spans="1:24" x14ac:dyDescent="0.25">
      <c r="A209" s="337">
        <v>207</v>
      </c>
      <c r="B209" s="349" t="s">
        <v>192</v>
      </c>
      <c r="C209" s="326">
        <v>0</v>
      </c>
      <c r="D209" s="326"/>
      <c r="E209" s="314">
        <f t="shared" si="14"/>
        <v>0</v>
      </c>
      <c r="F209" s="326"/>
      <c r="G209" s="326"/>
      <c r="H209" s="326"/>
      <c r="I209" s="326"/>
      <c r="J209" s="326"/>
      <c r="K209" s="326"/>
      <c r="L209" s="326"/>
      <c r="M209" s="326"/>
      <c r="N209" s="326"/>
      <c r="O209" s="326"/>
      <c r="P209" s="326"/>
      <c r="Q209" s="326"/>
      <c r="R209" s="326"/>
      <c r="S209" s="326"/>
      <c r="T209" s="326"/>
      <c r="U209" s="326"/>
      <c r="V209" s="315">
        <f t="shared" si="15"/>
        <v>0</v>
      </c>
      <c r="W209" s="319">
        <f t="shared" si="16"/>
        <v>0</v>
      </c>
      <c r="X209" s="350" t="s">
        <v>1796</v>
      </c>
    </row>
    <row r="210" spans="1:24" x14ac:dyDescent="0.25">
      <c r="A210" s="337">
        <v>208</v>
      </c>
      <c r="B210" s="349" t="s">
        <v>2416</v>
      </c>
      <c r="C210" s="326">
        <v>6</v>
      </c>
      <c r="D210" s="326">
        <v>3</v>
      </c>
      <c r="E210" s="314">
        <f t="shared" si="14"/>
        <v>9</v>
      </c>
      <c r="F210" s="326"/>
      <c r="G210" s="326"/>
      <c r="H210" s="326"/>
      <c r="I210" s="326"/>
      <c r="J210" s="326"/>
      <c r="K210" s="326"/>
      <c r="L210" s="326"/>
      <c r="M210" s="326"/>
      <c r="N210" s="326"/>
      <c r="O210" s="326"/>
      <c r="P210" s="326"/>
      <c r="Q210" s="326"/>
      <c r="R210" s="326"/>
      <c r="S210" s="326"/>
      <c r="T210" s="326"/>
      <c r="U210" s="326"/>
      <c r="V210" s="315">
        <f t="shared" si="15"/>
        <v>0</v>
      </c>
      <c r="W210" s="317">
        <f t="shared" si="16"/>
        <v>9</v>
      </c>
      <c r="X210" s="350" t="s">
        <v>1796</v>
      </c>
    </row>
    <row r="211" spans="1:24" x14ac:dyDescent="0.25">
      <c r="A211" s="337">
        <v>209</v>
      </c>
      <c r="B211" s="349" t="s">
        <v>193</v>
      </c>
      <c r="C211" s="326">
        <v>2</v>
      </c>
      <c r="D211" s="326"/>
      <c r="E211" s="314">
        <f t="shared" si="14"/>
        <v>2</v>
      </c>
      <c r="F211" s="326"/>
      <c r="G211" s="326"/>
      <c r="H211" s="326"/>
      <c r="I211" s="326"/>
      <c r="J211" s="326"/>
      <c r="K211" s="326">
        <f>1</f>
        <v>1</v>
      </c>
      <c r="L211" s="326"/>
      <c r="M211" s="326"/>
      <c r="N211" s="326"/>
      <c r="O211" s="326"/>
      <c r="P211" s="326"/>
      <c r="Q211" s="326"/>
      <c r="R211" s="326"/>
      <c r="S211" s="326"/>
      <c r="T211" s="326"/>
      <c r="U211" s="326">
        <f>1</f>
        <v>1</v>
      </c>
      <c r="V211" s="315">
        <f t="shared" si="15"/>
        <v>2</v>
      </c>
      <c r="W211" s="319">
        <f t="shared" si="16"/>
        <v>0</v>
      </c>
      <c r="X211" s="350" t="s">
        <v>2515</v>
      </c>
    </row>
    <row r="212" spans="1:24" x14ac:dyDescent="0.25">
      <c r="A212" s="337">
        <v>210</v>
      </c>
      <c r="B212" s="349" t="s">
        <v>194</v>
      </c>
      <c r="C212" s="326">
        <v>0</v>
      </c>
      <c r="D212" s="326"/>
      <c r="E212" s="314">
        <f t="shared" si="14"/>
        <v>0</v>
      </c>
      <c r="F212" s="326"/>
      <c r="G212" s="326"/>
      <c r="H212" s="326"/>
      <c r="I212" s="326"/>
      <c r="J212" s="326"/>
      <c r="K212" s="326"/>
      <c r="L212" s="326"/>
      <c r="M212" s="326"/>
      <c r="N212" s="326"/>
      <c r="O212" s="326"/>
      <c r="P212" s="326"/>
      <c r="Q212" s="326"/>
      <c r="R212" s="326"/>
      <c r="S212" s="326"/>
      <c r="T212" s="326"/>
      <c r="U212" s="326"/>
      <c r="V212" s="315">
        <f t="shared" si="15"/>
        <v>0</v>
      </c>
      <c r="W212" s="319">
        <f t="shared" si="16"/>
        <v>0</v>
      </c>
      <c r="X212" s="350" t="s">
        <v>2515</v>
      </c>
    </row>
    <row r="213" spans="1:24" x14ac:dyDescent="0.25">
      <c r="A213" s="337">
        <v>211</v>
      </c>
      <c r="B213" s="349" t="s">
        <v>195</v>
      </c>
      <c r="C213" s="326">
        <v>0</v>
      </c>
      <c r="D213" s="326"/>
      <c r="E213" s="314">
        <f t="shared" si="14"/>
        <v>0</v>
      </c>
      <c r="F213" s="326"/>
      <c r="G213" s="326"/>
      <c r="H213" s="326"/>
      <c r="I213" s="326"/>
      <c r="J213" s="326"/>
      <c r="K213" s="326"/>
      <c r="L213" s="326"/>
      <c r="M213" s="326"/>
      <c r="N213" s="326"/>
      <c r="O213" s="326"/>
      <c r="P213" s="326"/>
      <c r="Q213" s="326"/>
      <c r="R213" s="326"/>
      <c r="S213" s="326"/>
      <c r="T213" s="326"/>
      <c r="U213" s="326"/>
      <c r="V213" s="315">
        <f t="shared" si="15"/>
        <v>0</v>
      </c>
      <c r="W213" s="319">
        <f t="shared" si="16"/>
        <v>0</v>
      </c>
      <c r="X213" s="350" t="s">
        <v>1796</v>
      </c>
    </row>
    <row r="214" spans="1:24" x14ac:dyDescent="0.25">
      <c r="A214" s="337">
        <v>212</v>
      </c>
      <c r="B214" s="349" t="s">
        <v>196</v>
      </c>
      <c r="C214" s="326">
        <v>1</v>
      </c>
      <c r="D214" s="326"/>
      <c r="E214" s="314">
        <f t="shared" si="14"/>
        <v>1</v>
      </c>
      <c r="F214" s="326"/>
      <c r="G214" s="326"/>
      <c r="H214" s="326"/>
      <c r="I214" s="326"/>
      <c r="J214" s="326"/>
      <c r="K214" s="326"/>
      <c r="L214" s="326"/>
      <c r="M214" s="326"/>
      <c r="N214" s="326"/>
      <c r="O214" s="326"/>
      <c r="P214" s="326"/>
      <c r="Q214" s="326"/>
      <c r="R214" s="326"/>
      <c r="S214" s="326"/>
      <c r="T214" s="326"/>
      <c r="U214" s="326"/>
      <c r="V214" s="315">
        <f t="shared" si="15"/>
        <v>0</v>
      </c>
      <c r="W214" s="320">
        <f t="shared" si="16"/>
        <v>1</v>
      </c>
      <c r="X214" s="350" t="s">
        <v>1796</v>
      </c>
    </row>
    <row r="215" spans="1:24" x14ac:dyDescent="0.25">
      <c r="A215" s="337">
        <v>213</v>
      </c>
      <c r="B215" s="349" t="s">
        <v>197</v>
      </c>
      <c r="C215" s="326">
        <v>0</v>
      </c>
      <c r="D215" s="326"/>
      <c r="E215" s="314">
        <f t="shared" si="14"/>
        <v>0</v>
      </c>
      <c r="F215" s="326"/>
      <c r="G215" s="326"/>
      <c r="H215" s="326"/>
      <c r="I215" s="326"/>
      <c r="J215" s="326"/>
      <c r="K215" s="326"/>
      <c r="L215" s="326"/>
      <c r="M215" s="326"/>
      <c r="N215" s="326"/>
      <c r="O215" s="326"/>
      <c r="P215" s="326"/>
      <c r="Q215" s="326"/>
      <c r="R215" s="326"/>
      <c r="S215" s="326"/>
      <c r="T215" s="326"/>
      <c r="U215" s="326"/>
      <c r="V215" s="315">
        <f t="shared" si="15"/>
        <v>0</v>
      </c>
      <c r="W215" s="319">
        <f t="shared" si="16"/>
        <v>0</v>
      </c>
      <c r="X215" s="350" t="s">
        <v>1796</v>
      </c>
    </row>
    <row r="216" spans="1:24" x14ac:dyDescent="0.25">
      <c r="A216" s="337">
        <v>214</v>
      </c>
      <c r="B216" s="349" t="s">
        <v>198</v>
      </c>
      <c r="C216" s="326">
        <v>0</v>
      </c>
      <c r="D216" s="326"/>
      <c r="E216" s="314">
        <f t="shared" si="14"/>
        <v>0</v>
      </c>
      <c r="F216" s="326"/>
      <c r="G216" s="326"/>
      <c r="H216" s="326"/>
      <c r="I216" s="326"/>
      <c r="J216" s="326"/>
      <c r="K216" s="326"/>
      <c r="L216" s="326"/>
      <c r="M216" s="326"/>
      <c r="N216" s="326"/>
      <c r="O216" s="326"/>
      <c r="P216" s="326"/>
      <c r="Q216" s="326"/>
      <c r="R216" s="326"/>
      <c r="S216" s="326"/>
      <c r="T216" s="326"/>
      <c r="U216" s="326"/>
      <c r="V216" s="315">
        <f t="shared" si="15"/>
        <v>0</v>
      </c>
      <c r="W216" s="319">
        <f t="shared" si="16"/>
        <v>0</v>
      </c>
      <c r="X216" s="350" t="s">
        <v>1796</v>
      </c>
    </row>
    <row r="217" spans="1:24" x14ac:dyDescent="0.25">
      <c r="A217" s="337">
        <v>215</v>
      </c>
      <c r="B217" s="349" t="s">
        <v>199</v>
      </c>
      <c r="C217" s="326">
        <v>5</v>
      </c>
      <c r="D217" s="326"/>
      <c r="E217" s="314">
        <f t="shared" si="14"/>
        <v>5</v>
      </c>
      <c r="F217" s="326"/>
      <c r="G217" s="326"/>
      <c r="H217" s="326"/>
      <c r="I217" s="326"/>
      <c r="J217" s="326"/>
      <c r="K217" s="326"/>
      <c r="L217" s="326"/>
      <c r="M217" s="326"/>
      <c r="N217" s="326"/>
      <c r="O217" s="326"/>
      <c r="P217" s="326"/>
      <c r="Q217" s="326"/>
      <c r="R217" s="326"/>
      <c r="S217" s="326"/>
      <c r="T217" s="326"/>
      <c r="U217" s="326"/>
      <c r="V217" s="315">
        <f t="shared" si="15"/>
        <v>0</v>
      </c>
      <c r="W217" s="325">
        <f t="shared" si="16"/>
        <v>5</v>
      </c>
      <c r="X217" s="350" t="s">
        <v>1796</v>
      </c>
    </row>
    <row r="218" spans="1:24" x14ac:dyDescent="0.25">
      <c r="A218" s="337">
        <v>216</v>
      </c>
      <c r="B218" s="349" t="s">
        <v>200</v>
      </c>
      <c r="C218" s="326">
        <v>0</v>
      </c>
      <c r="D218" s="326"/>
      <c r="E218" s="314">
        <f t="shared" si="14"/>
        <v>0</v>
      </c>
      <c r="F218" s="326"/>
      <c r="G218" s="326"/>
      <c r="H218" s="326"/>
      <c r="I218" s="326"/>
      <c r="J218" s="326"/>
      <c r="K218" s="326"/>
      <c r="L218" s="326"/>
      <c r="M218" s="326"/>
      <c r="N218" s="326"/>
      <c r="O218" s="326"/>
      <c r="P218" s="326"/>
      <c r="Q218" s="326"/>
      <c r="R218" s="326"/>
      <c r="S218" s="326"/>
      <c r="T218" s="326"/>
      <c r="U218" s="326"/>
      <c r="V218" s="315">
        <f t="shared" si="15"/>
        <v>0</v>
      </c>
      <c r="W218" s="319">
        <f t="shared" si="16"/>
        <v>0</v>
      </c>
      <c r="X218" s="350" t="s">
        <v>2513</v>
      </c>
    </row>
    <row r="219" spans="1:24" x14ac:dyDescent="0.25">
      <c r="A219" s="337">
        <v>217</v>
      </c>
      <c r="B219" s="349" t="s">
        <v>201</v>
      </c>
      <c r="C219" s="326">
        <v>2</v>
      </c>
      <c r="D219" s="326"/>
      <c r="E219" s="314">
        <f t="shared" si="14"/>
        <v>2</v>
      </c>
      <c r="F219" s="326"/>
      <c r="G219" s="326"/>
      <c r="H219" s="326"/>
      <c r="I219" s="326"/>
      <c r="J219" s="326"/>
      <c r="K219" s="326"/>
      <c r="L219" s="326"/>
      <c r="M219" s="326"/>
      <c r="N219" s="326"/>
      <c r="O219" s="326"/>
      <c r="P219" s="326"/>
      <c r="Q219" s="326"/>
      <c r="R219" s="326"/>
      <c r="S219" s="326"/>
      <c r="T219" s="326"/>
      <c r="U219" s="326"/>
      <c r="V219" s="315">
        <v>2</v>
      </c>
      <c r="W219" s="319">
        <f t="shared" si="16"/>
        <v>0</v>
      </c>
      <c r="X219" s="350" t="s">
        <v>1796</v>
      </c>
    </row>
    <row r="220" spans="1:24" x14ac:dyDescent="0.25">
      <c r="A220" s="337">
        <v>218</v>
      </c>
      <c r="B220" s="349" t="s">
        <v>202</v>
      </c>
      <c r="C220" s="326">
        <v>2</v>
      </c>
      <c r="D220" s="326">
        <v>1</v>
      </c>
      <c r="E220" s="314">
        <f t="shared" si="14"/>
        <v>3</v>
      </c>
      <c r="F220" s="326"/>
      <c r="G220" s="326"/>
      <c r="H220" s="326"/>
      <c r="I220" s="326"/>
      <c r="J220" s="326"/>
      <c r="K220" s="326"/>
      <c r="L220" s="326"/>
      <c r="M220" s="326"/>
      <c r="N220" s="326"/>
      <c r="O220" s="326"/>
      <c r="P220" s="326"/>
      <c r="Q220" s="326"/>
      <c r="R220" s="326"/>
      <c r="S220" s="326"/>
      <c r="T220" s="326"/>
      <c r="U220" s="326"/>
      <c r="V220" s="315">
        <f t="shared" si="15"/>
        <v>0</v>
      </c>
      <c r="W220" s="325">
        <f t="shared" si="16"/>
        <v>3</v>
      </c>
      <c r="X220" s="350" t="s">
        <v>1796</v>
      </c>
    </row>
    <row r="221" spans="1:24" x14ac:dyDescent="0.25">
      <c r="A221" s="337">
        <v>219</v>
      </c>
      <c r="B221" s="349" t="s">
        <v>203</v>
      </c>
      <c r="C221" s="314">
        <v>2</v>
      </c>
      <c r="D221" s="314"/>
      <c r="E221" s="314">
        <f t="shared" si="14"/>
        <v>2</v>
      </c>
      <c r="F221" s="314"/>
      <c r="G221" s="314"/>
      <c r="H221" s="314"/>
      <c r="I221" s="314"/>
      <c r="J221" s="314"/>
      <c r="K221" s="314"/>
      <c r="L221" s="314"/>
      <c r="M221" s="314"/>
      <c r="N221" s="314"/>
      <c r="O221" s="314"/>
      <c r="P221" s="314"/>
      <c r="Q221" s="314"/>
      <c r="R221" s="314"/>
      <c r="S221" s="314"/>
      <c r="T221" s="314"/>
      <c r="U221" s="314"/>
      <c r="V221" s="315">
        <f t="shared" si="15"/>
        <v>0</v>
      </c>
      <c r="W221" s="320">
        <f t="shared" si="16"/>
        <v>2</v>
      </c>
      <c r="X221" s="350" t="s">
        <v>1796</v>
      </c>
    </row>
    <row r="222" spans="1:24" x14ac:dyDescent="0.25">
      <c r="A222" s="337">
        <v>220</v>
      </c>
      <c r="B222" s="349" t="s">
        <v>204</v>
      </c>
      <c r="C222" s="314">
        <v>0</v>
      </c>
      <c r="D222" s="314"/>
      <c r="E222" s="314">
        <f t="shared" si="14"/>
        <v>0</v>
      </c>
      <c r="F222" s="314"/>
      <c r="G222" s="314"/>
      <c r="H222" s="314"/>
      <c r="I222" s="314"/>
      <c r="J222" s="314"/>
      <c r="K222" s="314"/>
      <c r="L222" s="314"/>
      <c r="M222" s="314"/>
      <c r="N222" s="314"/>
      <c r="O222" s="314"/>
      <c r="P222" s="314"/>
      <c r="Q222" s="314"/>
      <c r="R222" s="314"/>
      <c r="S222" s="314"/>
      <c r="T222" s="314"/>
      <c r="U222" s="314"/>
      <c r="V222" s="315">
        <f t="shared" si="15"/>
        <v>0</v>
      </c>
      <c r="W222" s="319">
        <f t="shared" si="16"/>
        <v>0</v>
      </c>
      <c r="X222" s="350" t="s">
        <v>1796</v>
      </c>
    </row>
    <row r="223" spans="1:24" x14ac:dyDescent="0.25">
      <c r="A223" s="337">
        <v>221</v>
      </c>
      <c r="B223" s="349" t="s">
        <v>205</v>
      </c>
      <c r="C223" s="314">
        <v>0</v>
      </c>
      <c r="D223" s="314"/>
      <c r="E223" s="314">
        <f t="shared" si="14"/>
        <v>0</v>
      </c>
      <c r="F223" s="314"/>
      <c r="G223" s="314"/>
      <c r="H223" s="314"/>
      <c r="I223" s="314"/>
      <c r="J223" s="314"/>
      <c r="K223" s="314"/>
      <c r="L223" s="314"/>
      <c r="M223" s="314"/>
      <c r="N223" s="314"/>
      <c r="O223" s="314"/>
      <c r="P223" s="314"/>
      <c r="Q223" s="314"/>
      <c r="R223" s="314"/>
      <c r="S223" s="314"/>
      <c r="T223" s="314"/>
      <c r="U223" s="314"/>
      <c r="V223" s="315">
        <f t="shared" si="15"/>
        <v>0</v>
      </c>
      <c r="W223" s="319">
        <f t="shared" si="16"/>
        <v>0</v>
      </c>
      <c r="X223" s="350" t="s">
        <v>1796</v>
      </c>
    </row>
    <row r="224" spans="1:24" x14ac:dyDescent="0.25">
      <c r="A224" s="337">
        <v>222</v>
      </c>
      <c r="B224" s="349" t="s">
        <v>206</v>
      </c>
      <c r="C224" s="314">
        <v>0</v>
      </c>
      <c r="D224" s="314"/>
      <c r="E224" s="314">
        <f t="shared" si="14"/>
        <v>0</v>
      </c>
      <c r="F224" s="314"/>
      <c r="G224" s="314"/>
      <c r="H224" s="314"/>
      <c r="I224" s="314"/>
      <c r="J224" s="314"/>
      <c r="K224" s="314"/>
      <c r="L224" s="314"/>
      <c r="M224" s="314"/>
      <c r="N224" s="314"/>
      <c r="O224" s="314"/>
      <c r="P224" s="314"/>
      <c r="Q224" s="314"/>
      <c r="R224" s="314"/>
      <c r="S224" s="314"/>
      <c r="T224" s="314"/>
      <c r="U224" s="314"/>
      <c r="V224" s="315">
        <f t="shared" si="15"/>
        <v>0</v>
      </c>
      <c r="W224" s="319">
        <f t="shared" si="16"/>
        <v>0</v>
      </c>
      <c r="X224" s="350" t="s">
        <v>1796</v>
      </c>
    </row>
    <row r="225" spans="1:24" x14ac:dyDescent="0.25">
      <c r="A225" s="337">
        <v>223</v>
      </c>
      <c r="B225" s="349" t="s">
        <v>207</v>
      </c>
      <c r="C225" s="314">
        <v>8</v>
      </c>
      <c r="D225" s="314"/>
      <c r="E225" s="314">
        <f t="shared" si="14"/>
        <v>8</v>
      </c>
      <c r="F225" s="314"/>
      <c r="G225" s="314"/>
      <c r="H225" s="314"/>
      <c r="I225" s="314"/>
      <c r="J225" s="314"/>
      <c r="K225" s="314"/>
      <c r="L225" s="314"/>
      <c r="M225" s="314"/>
      <c r="N225" s="314"/>
      <c r="O225" s="314"/>
      <c r="P225" s="314"/>
      <c r="Q225" s="314"/>
      <c r="R225" s="314"/>
      <c r="S225" s="314"/>
      <c r="T225" s="314"/>
      <c r="U225" s="314"/>
      <c r="V225" s="315">
        <f t="shared" si="15"/>
        <v>0</v>
      </c>
      <c r="W225" s="317">
        <f t="shared" si="16"/>
        <v>8</v>
      </c>
      <c r="X225" s="350" t="s">
        <v>1796</v>
      </c>
    </row>
    <row r="226" spans="1:24" x14ac:dyDescent="0.25">
      <c r="A226" s="337">
        <v>224</v>
      </c>
      <c r="B226" s="349" t="s">
        <v>208</v>
      </c>
      <c r="C226" s="314">
        <v>0</v>
      </c>
      <c r="D226" s="314"/>
      <c r="E226" s="314">
        <f t="shared" si="14"/>
        <v>0</v>
      </c>
      <c r="F226" s="314"/>
      <c r="G226" s="314"/>
      <c r="H226" s="314"/>
      <c r="I226" s="314"/>
      <c r="J226" s="314"/>
      <c r="K226" s="314"/>
      <c r="L226" s="314"/>
      <c r="M226" s="314"/>
      <c r="N226" s="314"/>
      <c r="O226" s="314"/>
      <c r="P226" s="314"/>
      <c r="Q226" s="314"/>
      <c r="R226" s="314"/>
      <c r="S226" s="314"/>
      <c r="T226" s="314"/>
      <c r="U226" s="314"/>
      <c r="V226" s="315">
        <f t="shared" si="15"/>
        <v>0</v>
      </c>
      <c r="W226" s="319">
        <f t="shared" si="16"/>
        <v>0</v>
      </c>
      <c r="X226" s="350" t="s">
        <v>1796</v>
      </c>
    </row>
    <row r="227" spans="1:24" x14ac:dyDescent="0.25">
      <c r="A227" s="337">
        <v>225</v>
      </c>
      <c r="B227" s="349" t="s">
        <v>209</v>
      </c>
      <c r="C227" s="314">
        <v>15</v>
      </c>
      <c r="D227" s="314"/>
      <c r="E227" s="314">
        <f t="shared" si="14"/>
        <v>15</v>
      </c>
      <c r="F227" s="314"/>
      <c r="G227" s="314"/>
      <c r="H227" s="314"/>
      <c r="I227" s="314"/>
      <c r="J227" s="314"/>
      <c r="K227" s="314"/>
      <c r="L227" s="314"/>
      <c r="M227" s="314"/>
      <c r="N227" s="314"/>
      <c r="O227" s="314"/>
      <c r="P227" s="314"/>
      <c r="Q227" s="314"/>
      <c r="R227" s="314"/>
      <c r="S227" s="314"/>
      <c r="T227" s="314"/>
      <c r="U227" s="314"/>
      <c r="V227" s="315">
        <f t="shared" si="15"/>
        <v>0</v>
      </c>
      <c r="W227" s="317">
        <f t="shared" si="16"/>
        <v>15</v>
      </c>
      <c r="X227" s="350" t="s">
        <v>1796</v>
      </c>
    </row>
    <row r="228" spans="1:24" x14ac:dyDescent="0.25">
      <c r="A228" s="337">
        <v>226</v>
      </c>
      <c r="B228" s="349" t="s">
        <v>210</v>
      </c>
      <c r="C228" s="314">
        <v>3</v>
      </c>
      <c r="D228" s="314"/>
      <c r="E228" s="314">
        <f t="shared" si="14"/>
        <v>3</v>
      </c>
      <c r="F228" s="314"/>
      <c r="G228" s="314"/>
      <c r="H228" s="314"/>
      <c r="I228" s="314"/>
      <c r="J228" s="314"/>
      <c r="K228" s="314"/>
      <c r="L228" s="314"/>
      <c r="M228" s="314"/>
      <c r="N228" s="314"/>
      <c r="O228" s="314"/>
      <c r="P228" s="314"/>
      <c r="Q228" s="314"/>
      <c r="R228" s="314"/>
      <c r="S228" s="314"/>
      <c r="T228" s="314"/>
      <c r="U228" s="314"/>
      <c r="V228" s="315">
        <f t="shared" si="15"/>
        <v>0</v>
      </c>
      <c r="W228" s="325">
        <f t="shared" si="16"/>
        <v>3</v>
      </c>
      <c r="X228" s="350" t="s">
        <v>1796</v>
      </c>
    </row>
    <row r="229" spans="1:24" x14ac:dyDescent="0.25">
      <c r="A229" s="337">
        <v>227</v>
      </c>
      <c r="B229" s="349" t="s">
        <v>211</v>
      </c>
      <c r="C229" s="314">
        <v>4</v>
      </c>
      <c r="D229" s="314"/>
      <c r="E229" s="314">
        <f t="shared" si="14"/>
        <v>4</v>
      </c>
      <c r="F229" s="314"/>
      <c r="G229" s="314"/>
      <c r="H229" s="314"/>
      <c r="I229" s="314"/>
      <c r="J229" s="314"/>
      <c r="K229" s="314"/>
      <c r="L229" s="314"/>
      <c r="M229" s="314"/>
      <c r="N229" s="314"/>
      <c r="O229" s="314"/>
      <c r="P229" s="314"/>
      <c r="Q229" s="314"/>
      <c r="R229" s="314"/>
      <c r="S229" s="314"/>
      <c r="T229" s="314"/>
      <c r="U229" s="314"/>
      <c r="V229" s="315">
        <v>1</v>
      </c>
      <c r="W229" s="325">
        <f t="shared" si="16"/>
        <v>3</v>
      </c>
      <c r="X229" s="350" t="s">
        <v>1796</v>
      </c>
    </row>
    <row r="230" spans="1:24" x14ac:dyDescent="0.25">
      <c r="A230" s="337">
        <v>228</v>
      </c>
      <c r="B230" s="349" t="s">
        <v>212</v>
      </c>
      <c r="C230" s="314">
        <v>9</v>
      </c>
      <c r="D230" s="314"/>
      <c r="E230" s="314">
        <f t="shared" si="14"/>
        <v>9</v>
      </c>
      <c r="F230" s="314"/>
      <c r="G230" s="314"/>
      <c r="H230" s="314"/>
      <c r="I230" s="314"/>
      <c r="J230" s="314"/>
      <c r="K230" s="314"/>
      <c r="L230" s="314"/>
      <c r="M230" s="314"/>
      <c r="N230" s="314"/>
      <c r="O230" s="314"/>
      <c r="P230" s="314"/>
      <c r="Q230" s="314"/>
      <c r="R230" s="314"/>
      <c r="S230" s="314"/>
      <c r="T230" s="314"/>
      <c r="U230" s="314"/>
      <c r="V230" s="315">
        <f t="shared" si="15"/>
        <v>0</v>
      </c>
      <c r="W230" s="317">
        <f t="shared" si="16"/>
        <v>9</v>
      </c>
      <c r="X230" s="350" t="s">
        <v>1796</v>
      </c>
    </row>
    <row r="231" spans="1:24" x14ac:dyDescent="0.25">
      <c r="A231" s="337">
        <v>229</v>
      </c>
      <c r="B231" s="349" t="s">
        <v>213</v>
      </c>
      <c r="C231" s="314">
        <v>0</v>
      </c>
      <c r="D231" s="314"/>
      <c r="E231" s="314">
        <f t="shared" si="14"/>
        <v>0</v>
      </c>
      <c r="F231" s="314"/>
      <c r="G231" s="314"/>
      <c r="H231" s="314"/>
      <c r="I231" s="314"/>
      <c r="J231" s="314"/>
      <c r="K231" s="314"/>
      <c r="L231" s="314"/>
      <c r="M231" s="314"/>
      <c r="N231" s="314"/>
      <c r="O231" s="314"/>
      <c r="P231" s="314"/>
      <c r="Q231" s="314"/>
      <c r="R231" s="314"/>
      <c r="S231" s="314"/>
      <c r="T231" s="314"/>
      <c r="U231" s="314"/>
      <c r="V231" s="315">
        <f t="shared" si="15"/>
        <v>0</v>
      </c>
      <c r="W231" s="319">
        <f t="shared" si="16"/>
        <v>0</v>
      </c>
      <c r="X231" s="350" t="s">
        <v>1796</v>
      </c>
    </row>
    <row r="232" spans="1:24" x14ac:dyDescent="0.25">
      <c r="A232" s="337">
        <v>230</v>
      </c>
      <c r="B232" s="349" t="s">
        <v>214</v>
      </c>
      <c r="C232" s="314">
        <v>430</v>
      </c>
      <c r="D232" s="314"/>
      <c r="E232" s="314">
        <f t="shared" si="14"/>
        <v>430</v>
      </c>
      <c r="F232" s="314"/>
      <c r="G232" s="314"/>
      <c r="H232" s="314"/>
      <c r="I232" s="314"/>
      <c r="J232" s="314"/>
      <c r="K232" s="314"/>
      <c r="L232" s="314"/>
      <c r="M232" s="314"/>
      <c r="N232" s="314"/>
      <c r="O232" s="314"/>
      <c r="P232" s="314"/>
      <c r="Q232" s="314"/>
      <c r="R232" s="314"/>
      <c r="S232" s="314"/>
      <c r="T232" s="314"/>
      <c r="U232" s="314"/>
      <c r="V232" s="315">
        <f t="shared" si="15"/>
        <v>0</v>
      </c>
      <c r="W232" s="317">
        <f t="shared" si="16"/>
        <v>430</v>
      </c>
      <c r="X232" s="350" t="s">
        <v>1796</v>
      </c>
    </row>
    <row r="233" spans="1:24" x14ac:dyDescent="0.25">
      <c r="A233" s="337">
        <v>231</v>
      </c>
      <c r="B233" s="349" t="s">
        <v>215</v>
      </c>
      <c r="C233" s="314">
        <v>8</v>
      </c>
      <c r="D233" s="314"/>
      <c r="E233" s="314">
        <f t="shared" si="14"/>
        <v>8</v>
      </c>
      <c r="F233" s="314"/>
      <c r="G233" s="314"/>
      <c r="H233" s="314"/>
      <c r="I233" s="314"/>
      <c r="J233" s="314"/>
      <c r="K233" s="314"/>
      <c r="L233" s="314"/>
      <c r="M233" s="314"/>
      <c r="N233" s="314"/>
      <c r="O233" s="314"/>
      <c r="P233" s="314"/>
      <c r="Q233" s="314"/>
      <c r="R233" s="314"/>
      <c r="S233" s="314"/>
      <c r="T233" s="314"/>
      <c r="U233" s="314"/>
      <c r="V233" s="315">
        <f t="shared" si="15"/>
        <v>0</v>
      </c>
      <c r="W233" s="317">
        <f t="shared" si="16"/>
        <v>8</v>
      </c>
      <c r="X233" s="350" t="s">
        <v>1796</v>
      </c>
    </row>
    <row r="234" spans="1:24" x14ac:dyDescent="0.25">
      <c r="A234" s="337">
        <v>232</v>
      </c>
      <c r="B234" s="349" t="s">
        <v>216</v>
      </c>
      <c r="C234" s="314">
        <v>13</v>
      </c>
      <c r="D234" s="314"/>
      <c r="E234" s="314">
        <f t="shared" si="14"/>
        <v>13</v>
      </c>
      <c r="F234" s="314"/>
      <c r="G234" s="314"/>
      <c r="H234" s="314"/>
      <c r="I234" s="314"/>
      <c r="J234" s="314"/>
      <c r="K234" s="314"/>
      <c r="L234" s="314"/>
      <c r="M234" s="314"/>
      <c r="N234" s="314"/>
      <c r="O234" s="314"/>
      <c r="P234" s="314"/>
      <c r="Q234" s="314"/>
      <c r="R234" s="314"/>
      <c r="S234" s="314"/>
      <c r="T234" s="314"/>
      <c r="U234" s="314"/>
      <c r="V234" s="315">
        <f t="shared" si="15"/>
        <v>0</v>
      </c>
      <c r="W234" s="317">
        <f t="shared" si="16"/>
        <v>13</v>
      </c>
      <c r="X234" s="350" t="s">
        <v>1796</v>
      </c>
    </row>
    <row r="235" spans="1:24" x14ac:dyDescent="0.25">
      <c r="A235" s="337">
        <v>233</v>
      </c>
      <c r="B235" s="349" t="s">
        <v>217</v>
      </c>
      <c r="C235" s="314">
        <v>36</v>
      </c>
      <c r="D235" s="314"/>
      <c r="E235" s="314">
        <f t="shared" si="14"/>
        <v>36</v>
      </c>
      <c r="F235" s="314"/>
      <c r="G235" s="314"/>
      <c r="H235" s="314"/>
      <c r="I235" s="314"/>
      <c r="J235" s="314"/>
      <c r="K235" s="314"/>
      <c r="L235" s="314"/>
      <c r="M235" s="314"/>
      <c r="N235" s="314"/>
      <c r="O235" s="314"/>
      <c r="P235" s="314"/>
      <c r="Q235" s="314"/>
      <c r="R235" s="314"/>
      <c r="S235" s="314"/>
      <c r="T235" s="314"/>
      <c r="U235" s="314"/>
      <c r="V235" s="315">
        <v>3</v>
      </c>
      <c r="W235" s="317">
        <f t="shared" si="16"/>
        <v>33</v>
      </c>
      <c r="X235" s="350" t="s">
        <v>1796</v>
      </c>
    </row>
    <row r="236" spans="1:24" x14ac:dyDescent="0.25">
      <c r="A236" s="337">
        <v>234</v>
      </c>
      <c r="B236" s="349" t="s">
        <v>218</v>
      </c>
      <c r="C236" s="314">
        <v>15</v>
      </c>
      <c r="D236" s="314"/>
      <c r="E236" s="314">
        <f t="shared" si="14"/>
        <v>15</v>
      </c>
      <c r="F236" s="314"/>
      <c r="G236" s="314"/>
      <c r="H236" s="314"/>
      <c r="I236" s="314"/>
      <c r="J236" s="314"/>
      <c r="K236" s="314"/>
      <c r="L236" s="314"/>
      <c r="M236" s="314"/>
      <c r="N236" s="314"/>
      <c r="O236" s="314"/>
      <c r="P236" s="314"/>
      <c r="Q236" s="314"/>
      <c r="R236" s="314"/>
      <c r="S236" s="314"/>
      <c r="T236" s="314"/>
      <c r="U236" s="314"/>
      <c r="V236" s="315">
        <f t="shared" si="15"/>
        <v>0</v>
      </c>
      <c r="W236" s="317">
        <f t="shared" si="16"/>
        <v>15</v>
      </c>
      <c r="X236" s="350" t="s">
        <v>1796</v>
      </c>
    </row>
    <row r="237" spans="1:24" x14ac:dyDescent="0.25">
      <c r="A237" s="337">
        <v>235</v>
      </c>
      <c r="B237" s="349" t="s">
        <v>219</v>
      </c>
      <c r="C237" s="314">
        <v>0</v>
      </c>
      <c r="D237" s="314"/>
      <c r="E237" s="314">
        <f t="shared" si="14"/>
        <v>0</v>
      </c>
      <c r="F237" s="314"/>
      <c r="G237" s="314"/>
      <c r="H237" s="314"/>
      <c r="I237" s="314"/>
      <c r="J237" s="314"/>
      <c r="K237" s="314"/>
      <c r="L237" s="314"/>
      <c r="M237" s="314"/>
      <c r="N237" s="314"/>
      <c r="O237" s="314"/>
      <c r="P237" s="314"/>
      <c r="Q237" s="314"/>
      <c r="R237" s="314"/>
      <c r="S237" s="314"/>
      <c r="T237" s="314"/>
      <c r="U237" s="314"/>
      <c r="V237" s="315">
        <f t="shared" si="15"/>
        <v>0</v>
      </c>
      <c r="W237" s="319">
        <f t="shared" si="16"/>
        <v>0</v>
      </c>
      <c r="X237" s="350" t="s">
        <v>1796</v>
      </c>
    </row>
    <row r="238" spans="1:24" x14ac:dyDescent="0.25">
      <c r="A238" s="337">
        <v>236</v>
      </c>
      <c r="B238" s="349" t="s">
        <v>220</v>
      </c>
      <c r="C238" s="314">
        <v>3</v>
      </c>
      <c r="D238" s="314"/>
      <c r="E238" s="314">
        <f t="shared" si="14"/>
        <v>3</v>
      </c>
      <c r="F238" s="314"/>
      <c r="G238" s="314"/>
      <c r="H238" s="314"/>
      <c r="I238" s="314"/>
      <c r="J238" s="314"/>
      <c r="K238" s="314"/>
      <c r="L238" s="314"/>
      <c r="M238" s="314"/>
      <c r="N238" s="314"/>
      <c r="O238" s="314"/>
      <c r="P238" s="314"/>
      <c r="Q238" s="314"/>
      <c r="R238" s="314"/>
      <c r="S238" s="314"/>
      <c r="T238" s="314"/>
      <c r="U238" s="314"/>
      <c r="V238" s="315">
        <f t="shared" si="15"/>
        <v>0</v>
      </c>
      <c r="W238" s="325">
        <f t="shared" si="16"/>
        <v>3</v>
      </c>
      <c r="X238" s="350" t="s">
        <v>2513</v>
      </c>
    </row>
    <row r="239" spans="1:24" x14ac:dyDescent="0.25">
      <c r="A239" s="337">
        <v>237</v>
      </c>
      <c r="B239" s="349" t="s">
        <v>221</v>
      </c>
      <c r="C239" s="314">
        <v>2</v>
      </c>
      <c r="D239" s="314"/>
      <c r="E239" s="314">
        <f t="shared" si="14"/>
        <v>2</v>
      </c>
      <c r="F239" s="314"/>
      <c r="G239" s="314"/>
      <c r="H239" s="314"/>
      <c r="I239" s="314"/>
      <c r="J239" s="314"/>
      <c r="K239" s="314"/>
      <c r="L239" s="314"/>
      <c r="M239" s="314"/>
      <c r="N239" s="314"/>
      <c r="O239" s="314"/>
      <c r="P239" s="314"/>
      <c r="Q239" s="314"/>
      <c r="R239" s="314"/>
      <c r="S239" s="314"/>
      <c r="T239" s="314"/>
      <c r="U239" s="314"/>
      <c r="V239" s="315">
        <f t="shared" si="15"/>
        <v>0</v>
      </c>
      <c r="W239" s="320">
        <f t="shared" si="16"/>
        <v>2</v>
      </c>
      <c r="X239" s="350" t="s">
        <v>1796</v>
      </c>
    </row>
    <row r="240" spans="1:24" x14ac:dyDescent="0.25">
      <c r="A240" s="337">
        <v>238</v>
      </c>
      <c r="B240" s="349" t="s">
        <v>222</v>
      </c>
      <c r="C240" s="314">
        <v>3</v>
      </c>
      <c r="D240" s="314"/>
      <c r="E240" s="314">
        <f t="shared" si="14"/>
        <v>3</v>
      </c>
      <c r="F240" s="314"/>
      <c r="G240" s="314"/>
      <c r="H240" s="314"/>
      <c r="I240" s="314"/>
      <c r="J240" s="314"/>
      <c r="K240" s="314"/>
      <c r="L240" s="314"/>
      <c r="M240" s="314"/>
      <c r="N240" s="314"/>
      <c r="O240" s="314"/>
      <c r="P240" s="314"/>
      <c r="Q240" s="314"/>
      <c r="R240" s="314"/>
      <c r="S240" s="314"/>
      <c r="T240" s="314"/>
      <c r="U240" s="314"/>
      <c r="V240" s="315">
        <f t="shared" si="15"/>
        <v>0</v>
      </c>
      <c r="W240" s="325">
        <f t="shared" si="16"/>
        <v>3</v>
      </c>
      <c r="X240" s="350" t="s">
        <v>2513</v>
      </c>
    </row>
    <row r="241" spans="1:24" x14ac:dyDescent="0.25">
      <c r="A241" s="337">
        <v>239</v>
      </c>
      <c r="B241" s="349" t="s">
        <v>223</v>
      </c>
      <c r="C241" s="314">
        <v>0</v>
      </c>
      <c r="D241" s="314"/>
      <c r="E241" s="314">
        <f t="shared" si="14"/>
        <v>0</v>
      </c>
      <c r="F241" s="314"/>
      <c r="G241" s="314"/>
      <c r="H241" s="314"/>
      <c r="I241" s="314"/>
      <c r="J241" s="314"/>
      <c r="K241" s="314"/>
      <c r="L241" s="314"/>
      <c r="M241" s="314"/>
      <c r="N241" s="314"/>
      <c r="O241" s="314"/>
      <c r="P241" s="314"/>
      <c r="Q241" s="314"/>
      <c r="R241" s="314"/>
      <c r="S241" s="314"/>
      <c r="T241" s="314"/>
      <c r="U241" s="314"/>
      <c r="V241" s="315">
        <f t="shared" si="15"/>
        <v>0</v>
      </c>
      <c r="W241" s="319">
        <f t="shared" si="16"/>
        <v>0</v>
      </c>
      <c r="X241" s="350" t="s">
        <v>1796</v>
      </c>
    </row>
    <row r="242" spans="1:24" x14ac:dyDescent="0.25">
      <c r="A242" s="337">
        <v>240</v>
      </c>
      <c r="B242" s="349" t="s">
        <v>224</v>
      </c>
      <c r="C242" s="314">
        <v>1</v>
      </c>
      <c r="D242" s="314"/>
      <c r="E242" s="314">
        <f t="shared" si="14"/>
        <v>1</v>
      </c>
      <c r="F242" s="314"/>
      <c r="G242" s="314"/>
      <c r="H242" s="314"/>
      <c r="I242" s="314"/>
      <c r="J242" s="314"/>
      <c r="K242" s="314"/>
      <c r="L242" s="314"/>
      <c r="M242" s="314"/>
      <c r="N242" s="314"/>
      <c r="O242" s="314"/>
      <c r="P242" s="314"/>
      <c r="Q242" s="314"/>
      <c r="R242" s="314"/>
      <c r="S242" s="314"/>
      <c r="T242" s="314"/>
      <c r="U242" s="314"/>
      <c r="V242" s="315">
        <f t="shared" si="15"/>
        <v>0</v>
      </c>
      <c r="W242" s="320">
        <f t="shared" si="16"/>
        <v>1</v>
      </c>
      <c r="X242" s="350" t="s">
        <v>1796</v>
      </c>
    </row>
    <row r="243" spans="1:24" x14ac:dyDescent="0.25">
      <c r="A243" s="337">
        <v>241</v>
      </c>
      <c r="B243" s="349" t="s">
        <v>1899</v>
      </c>
      <c r="C243" s="314">
        <v>0</v>
      </c>
      <c r="D243" s="314"/>
      <c r="E243" s="314">
        <f t="shared" si="14"/>
        <v>0</v>
      </c>
      <c r="F243" s="314"/>
      <c r="G243" s="314"/>
      <c r="H243" s="314"/>
      <c r="I243" s="314"/>
      <c r="J243" s="314"/>
      <c r="K243" s="314"/>
      <c r="L243" s="314"/>
      <c r="M243" s="314"/>
      <c r="N243" s="314"/>
      <c r="O243" s="314"/>
      <c r="P243" s="314"/>
      <c r="Q243" s="314"/>
      <c r="R243" s="314"/>
      <c r="S243" s="314"/>
      <c r="T243" s="314"/>
      <c r="U243" s="314"/>
      <c r="V243" s="315">
        <f t="shared" si="15"/>
        <v>0</v>
      </c>
      <c r="W243" s="319">
        <f t="shared" si="16"/>
        <v>0</v>
      </c>
      <c r="X243" s="350" t="s">
        <v>1796</v>
      </c>
    </row>
    <row r="244" spans="1:24" x14ac:dyDescent="0.25">
      <c r="A244" s="337">
        <v>242</v>
      </c>
      <c r="B244" s="349" t="s">
        <v>225</v>
      </c>
      <c r="C244" s="314">
        <v>34</v>
      </c>
      <c r="D244" s="314"/>
      <c r="E244" s="314">
        <f t="shared" si="14"/>
        <v>34</v>
      </c>
      <c r="F244" s="314"/>
      <c r="G244" s="314"/>
      <c r="H244" s="314"/>
      <c r="I244" s="314"/>
      <c r="J244" s="314"/>
      <c r="K244" s="314"/>
      <c r="L244" s="314"/>
      <c r="M244" s="314"/>
      <c r="N244" s="314"/>
      <c r="O244" s="314"/>
      <c r="P244" s="314"/>
      <c r="Q244" s="314"/>
      <c r="R244" s="314"/>
      <c r="S244" s="314"/>
      <c r="T244" s="314"/>
      <c r="U244" s="314"/>
      <c r="V244" s="315">
        <f t="shared" si="15"/>
        <v>0</v>
      </c>
      <c r="W244" s="317">
        <f t="shared" si="16"/>
        <v>34</v>
      </c>
      <c r="X244" s="350" t="s">
        <v>1796</v>
      </c>
    </row>
    <row r="245" spans="1:24" x14ac:dyDescent="0.25">
      <c r="A245" s="337">
        <v>243</v>
      </c>
      <c r="B245" s="349" t="s">
        <v>226</v>
      </c>
      <c r="C245" s="314">
        <v>760</v>
      </c>
      <c r="D245" s="314"/>
      <c r="E245" s="314">
        <f t="shared" si="14"/>
        <v>760</v>
      </c>
      <c r="F245" s="314"/>
      <c r="G245" s="314"/>
      <c r="H245" s="314"/>
      <c r="I245" s="314"/>
      <c r="J245" s="314"/>
      <c r="K245" s="314"/>
      <c r="L245" s="314"/>
      <c r="M245" s="314"/>
      <c r="N245" s="314"/>
      <c r="O245" s="314"/>
      <c r="P245" s="314"/>
      <c r="Q245" s="314"/>
      <c r="R245" s="314"/>
      <c r="S245" s="314"/>
      <c r="T245" s="314"/>
      <c r="U245" s="314"/>
      <c r="V245" s="315">
        <f t="shared" si="15"/>
        <v>0</v>
      </c>
      <c r="W245" s="317">
        <f t="shared" si="16"/>
        <v>760</v>
      </c>
      <c r="X245" s="350" t="s">
        <v>1796</v>
      </c>
    </row>
    <row r="246" spans="1:24" x14ac:dyDescent="0.25">
      <c r="A246" s="337">
        <v>244</v>
      </c>
      <c r="B246" s="349" t="s">
        <v>227</v>
      </c>
      <c r="C246" s="314">
        <v>0</v>
      </c>
      <c r="D246" s="314"/>
      <c r="E246" s="314">
        <f t="shared" si="14"/>
        <v>0</v>
      </c>
      <c r="F246" s="314"/>
      <c r="G246" s="314"/>
      <c r="H246" s="314"/>
      <c r="I246" s="314"/>
      <c r="J246" s="314"/>
      <c r="K246" s="314"/>
      <c r="L246" s="314"/>
      <c r="M246" s="314"/>
      <c r="N246" s="314"/>
      <c r="O246" s="314"/>
      <c r="P246" s="314"/>
      <c r="Q246" s="314"/>
      <c r="R246" s="314"/>
      <c r="S246" s="314"/>
      <c r="T246" s="314"/>
      <c r="U246" s="314"/>
      <c r="V246" s="315">
        <f t="shared" si="15"/>
        <v>0</v>
      </c>
      <c r="W246" s="319">
        <f t="shared" si="16"/>
        <v>0</v>
      </c>
      <c r="X246" s="350" t="s">
        <v>1796</v>
      </c>
    </row>
    <row r="247" spans="1:24" x14ac:dyDescent="0.25">
      <c r="A247" s="337">
        <v>245</v>
      </c>
      <c r="B247" s="349" t="s">
        <v>228</v>
      </c>
      <c r="C247" s="314">
        <v>0</v>
      </c>
      <c r="D247" s="314"/>
      <c r="E247" s="314">
        <f t="shared" si="14"/>
        <v>0</v>
      </c>
      <c r="F247" s="314"/>
      <c r="G247" s="314"/>
      <c r="H247" s="314"/>
      <c r="I247" s="314"/>
      <c r="J247" s="314"/>
      <c r="K247" s="314"/>
      <c r="L247" s="314"/>
      <c r="M247" s="314"/>
      <c r="N247" s="314"/>
      <c r="O247" s="314"/>
      <c r="P247" s="314"/>
      <c r="Q247" s="314"/>
      <c r="R247" s="314"/>
      <c r="S247" s="314"/>
      <c r="T247" s="314"/>
      <c r="U247" s="314"/>
      <c r="V247" s="315">
        <f t="shared" si="15"/>
        <v>0</v>
      </c>
      <c r="W247" s="319">
        <f t="shared" si="16"/>
        <v>0</v>
      </c>
      <c r="X247" s="350" t="s">
        <v>1796</v>
      </c>
    </row>
    <row r="248" spans="1:24" x14ac:dyDescent="0.25">
      <c r="A248" s="337">
        <v>246</v>
      </c>
      <c r="B248" s="352" t="s">
        <v>229</v>
      </c>
      <c r="C248" s="314">
        <v>3</v>
      </c>
      <c r="D248" s="314"/>
      <c r="E248" s="314">
        <f t="shared" si="14"/>
        <v>3</v>
      </c>
      <c r="F248" s="314"/>
      <c r="G248" s="314"/>
      <c r="H248" s="314"/>
      <c r="I248" s="314"/>
      <c r="J248" s="314"/>
      <c r="K248" s="314"/>
      <c r="L248" s="314"/>
      <c r="M248" s="314"/>
      <c r="N248" s="314"/>
      <c r="O248" s="314"/>
      <c r="P248" s="314"/>
      <c r="Q248" s="314"/>
      <c r="R248" s="314"/>
      <c r="S248" s="314"/>
      <c r="T248" s="314"/>
      <c r="U248" s="314"/>
      <c r="V248" s="315">
        <f t="shared" si="15"/>
        <v>0</v>
      </c>
      <c r="W248" s="325">
        <f t="shared" si="16"/>
        <v>3</v>
      </c>
      <c r="X248" s="350" t="s">
        <v>1796</v>
      </c>
    </row>
    <row r="249" spans="1:24" x14ac:dyDescent="0.25">
      <c r="A249" s="337">
        <v>247</v>
      </c>
      <c r="B249" s="349" t="s">
        <v>230</v>
      </c>
      <c r="C249" s="314">
        <v>56</v>
      </c>
      <c r="D249" s="314"/>
      <c r="E249" s="314">
        <f t="shared" si="14"/>
        <v>56</v>
      </c>
      <c r="F249" s="314">
        <f>15</f>
        <v>15</v>
      </c>
      <c r="G249" s="314"/>
      <c r="H249" s="314"/>
      <c r="I249" s="314">
        <f>5</f>
        <v>5</v>
      </c>
      <c r="J249" s="314"/>
      <c r="K249" s="314"/>
      <c r="L249" s="314">
        <f>2</f>
        <v>2</v>
      </c>
      <c r="M249" s="314"/>
      <c r="N249" s="314"/>
      <c r="O249" s="314"/>
      <c r="P249" s="314"/>
      <c r="Q249" s="314"/>
      <c r="R249" s="314">
        <f>1</f>
        <v>1</v>
      </c>
      <c r="S249" s="314"/>
      <c r="T249" s="314"/>
      <c r="U249" s="314"/>
      <c r="V249" s="315">
        <v>33</v>
      </c>
      <c r="W249" s="317">
        <f t="shared" si="16"/>
        <v>23</v>
      </c>
      <c r="X249" s="350" t="s">
        <v>1796</v>
      </c>
    </row>
    <row r="250" spans="1:24" x14ac:dyDescent="0.25">
      <c r="A250" s="337">
        <v>248</v>
      </c>
      <c r="B250" s="352" t="s">
        <v>231</v>
      </c>
      <c r="C250" s="314">
        <v>6</v>
      </c>
      <c r="D250" s="314"/>
      <c r="E250" s="314">
        <f t="shared" si="14"/>
        <v>6</v>
      </c>
      <c r="F250" s="314"/>
      <c r="G250" s="314"/>
      <c r="H250" s="314"/>
      <c r="I250" s="314"/>
      <c r="J250" s="314"/>
      <c r="K250" s="314"/>
      <c r="L250" s="314"/>
      <c r="M250" s="314"/>
      <c r="N250" s="314"/>
      <c r="O250" s="314"/>
      <c r="P250" s="314"/>
      <c r="Q250" s="314"/>
      <c r="R250" s="314"/>
      <c r="S250" s="314"/>
      <c r="T250" s="314"/>
      <c r="U250" s="314"/>
      <c r="V250" s="315">
        <f t="shared" si="15"/>
        <v>0</v>
      </c>
      <c r="W250" s="317">
        <f t="shared" si="16"/>
        <v>6</v>
      </c>
      <c r="X250" s="350" t="s">
        <v>1796</v>
      </c>
    </row>
    <row r="251" spans="1:24" x14ac:dyDescent="0.25">
      <c r="A251" s="337">
        <v>249</v>
      </c>
      <c r="B251" s="349" t="s">
        <v>232</v>
      </c>
      <c r="C251" s="314">
        <v>4</v>
      </c>
      <c r="D251" s="314"/>
      <c r="E251" s="314">
        <f t="shared" si="14"/>
        <v>4</v>
      </c>
      <c r="F251" s="314"/>
      <c r="G251" s="314"/>
      <c r="H251" s="314"/>
      <c r="I251" s="314"/>
      <c r="J251" s="314"/>
      <c r="K251" s="314"/>
      <c r="L251" s="314"/>
      <c r="M251" s="314"/>
      <c r="N251" s="314"/>
      <c r="O251" s="314"/>
      <c r="P251" s="314"/>
      <c r="Q251" s="314"/>
      <c r="R251" s="314"/>
      <c r="S251" s="314"/>
      <c r="T251" s="314"/>
      <c r="U251" s="314"/>
      <c r="V251" s="315">
        <f t="shared" si="15"/>
        <v>0</v>
      </c>
      <c r="W251" s="325">
        <f t="shared" si="16"/>
        <v>4</v>
      </c>
      <c r="X251" s="350" t="s">
        <v>1796</v>
      </c>
    </row>
    <row r="252" spans="1:24" x14ac:dyDescent="0.25">
      <c r="A252" s="337">
        <v>250</v>
      </c>
      <c r="B252" s="349" t="s">
        <v>233</v>
      </c>
      <c r="C252" s="314">
        <v>3</v>
      </c>
      <c r="D252" s="314"/>
      <c r="E252" s="314">
        <f t="shared" si="14"/>
        <v>3</v>
      </c>
      <c r="F252" s="314"/>
      <c r="G252" s="314"/>
      <c r="H252" s="314"/>
      <c r="I252" s="314"/>
      <c r="J252" s="314"/>
      <c r="K252" s="314"/>
      <c r="L252" s="314"/>
      <c r="M252" s="314"/>
      <c r="N252" s="314"/>
      <c r="O252" s="314"/>
      <c r="P252" s="314"/>
      <c r="Q252" s="314"/>
      <c r="R252" s="314"/>
      <c r="S252" s="314"/>
      <c r="T252" s="314"/>
      <c r="U252" s="314"/>
      <c r="V252" s="315">
        <f t="shared" si="15"/>
        <v>0</v>
      </c>
      <c r="W252" s="325">
        <f t="shared" si="16"/>
        <v>3</v>
      </c>
      <c r="X252" s="350" t="s">
        <v>1796</v>
      </c>
    </row>
    <row r="253" spans="1:24" x14ac:dyDescent="0.25">
      <c r="A253" s="337">
        <v>251</v>
      </c>
      <c r="B253" s="349" t="s">
        <v>234</v>
      </c>
      <c r="C253" s="314">
        <v>138</v>
      </c>
      <c r="D253" s="314"/>
      <c r="E253" s="314">
        <f t="shared" si="14"/>
        <v>138</v>
      </c>
      <c r="F253" s="314"/>
      <c r="G253" s="314"/>
      <c r="H253" s="314"/>
      <c r="I253" s="314"/>
      <c r="J253" s="314"/>
      <c r="K253" s="314"/>
      <c r="L253" s="314"/>
      <c r="M253" s="314"/>
      <c r="N253" s="314"/>
      <c r="O253" s="314"/>
      <c r="P253" s="314"/>
      <c r="Q253" s="314"/>
      <c r="R253" s="314"/>
      <c r="S253" s="314"/>
      <c r="T253" s="314"/>
      <c r="U253" s="314"/>
      <c r="V253" s="315">
        <f t="shared" si="15"/>
        <v>0</v>
      </c>
      <c r="W253" s="317">
        <f t="shared" si="16"/>
        <v>138</v>
      </c>
      <c r="X253" s="350" t="s">
        <v>1796</v>
      </c>
    </row>
    <row r="254" spans="1:24" x14ac:dyDescent="0.25">
      <c r="A254" s="337">
        <v>252</v>
      </c>
      <c r="B254" s="349" t="s">
        <v>235</v>
      </c>
      <c r="C254" s="314">
        <v>0</v>
      </c>
      <c r="D254" s="314"/>
      <c r="E254" s="314">
        <f t="shared" si="14"/>
        <v>0</v>
      </c>
      <c r="F254" s="314"/>
      <c r="G254" s="314"/>
      <c r="H254" s="314"/>
      <c r="I254" s="314"/>
      <c r="J254" s="314"/>
      <c r="K254" s="314"/>
      <c r="L254" s="314"/>
      <c r="M254" s="314"/>
      <c r="N254" s="314"/>
      <c r="O254" s="314"/>
      <c r="P254" s="314"/>
      <c r="Q254" s="314"/>
      <c r="R254" s="314"/>
      <c r="S254" s="314"/>
      <c r="T254" s="314"/>
      <c r="U254" s="314"/>
      <c r="V254" s="315">
        <f t="shared" si="15"/>
        <v>0</v>
      </c>
      <c r="W254" s="319">
        <f t="shared" si="16"/>
        <v>0</v>
      </c>
      <c r="X254" s="350" t="s">
        <v>2513</v>
      </c>
    </row>
    <row r="255" spans="1:24" x14ac:dyDescent="0.25">
      <c r="A255" s="337">
        <v>253</v>
      </c>
      <c r="B255" s="349" t="s">
        <v>236</v>
      </c>
      <c r="C255" s="314">
        <v>3</v>
      </c>
      <c r="D255" s="314"/>
      <c r="E255" s="314">
        <f t="shared" si="14"/>
        <v>3</v>
      </c>
      <c r="F255" s="314"/>
      <c r="G255" s="314"/>
      <c r="H255" s="314"/>
      <c r="I255" s="314"/>
      <c r="J255" s="314"/>
      <c r="K255" s="314"/>
      <c r="L255" s="314"/>
      <c r="M255" s="314"/>
      <c r="N255" s="314"/>
      <c r="O255" s="314"/>
      <c r="P255" s="314"/>
      <c r="Q255" s="314"/>
      <c r="R255" s="314"/>
      <c r="S255" s="314"/>
      <c r="T255" s="314"/>
      <c r="U255" s="314"/>
      <c r="V255" s="315">
        <v>2</v>
      </c>
      <c r="W255" s="320">
        <f t="shared" si="16"/>
        <v>1</v>
      </c>
      <c r="X255" s="350" t="s">
        <v>2513</v>
      </c>
    </row>
    <row r="256" spans="1:24" x14ac:dyDescent="0.25">
      <c r="A256" s="337">
        <v>254</v>
      </c>
      <c r="B256" s="349" t="s">
        <v>237</v>
      </c>
      <c r="C256" s="314">
        <v>92</v>
      </c>
      <c r="D256" s="314"/>
      <c r="E256" s="314">
        <f t="shared" si="14"/>
        <v>92</v>
      </c>
      <c r="F256" s="314"/>
      <c r="G256" s="314"/>
      <c r="H256" s="314"/>
      <c r="I256" s="314"/>
      <c r="J256" s="314"/>
      <c r="K256" s="314"/>
      <c r="L256" s="314"/>
      <c r="M256" s="314"/>
      <c r="N256" s="314"/>
      <c r="O256" s="314"/>
      <c r="P256" s="314"/>
      <c r="Q256" s="314"/>
      <c r="R256" s="314"/>
      <c r="S256" s="314"/>
      <c r="T256" s="314"/>
      <c r="U256" s="314"/>
      <c r="V256" s="315">
        <f t="shared" si="15"/>
        <v>0</v>
      </c>
      <c r="W256" s="317">
        <f t="shared" si="16"/>
        <v>92</v>
      </c>
      <c r="X256" s="350" t="s">
        <v>1796</v>
      </c>
    </row>
    <row r="257" spans="1:24" x14ac:dyDescent="0.25">
      <c r="A257" s="337">
        <v>255</v>
      </c>
      <c r="B257" s="349" t="s">
        <v>238</v>
      </c>
      <c r="C257" s="314">
        <v>0</v>
      </c>
      <c r="D257" s="314"/>
      <c r="E257" s="314">
        <f t="shared" si="14"/>
        <v>0</v>
      </c>
      <c r="F257" s="314"/>
      <c r="G257" s="314"/>
      <c r="H257" s="314"/>
      <c r="I257" s="314"/>
      <c r="J257" s="314"/>
      <c r="K257" s="314"/>
      <c r="L257" s="314"/>
      <c r="M257" s="314"/>
      <c r="N257" s="314"/>
      <c r="O257" s="314"/>
      <c r="P257" s="314"/>
      <c r="Q257" s="314"/>
      <c r="R257" s="314"/>
      <c r="S257" s="314"/>
      <c r="T257" s="314"/>
      <c r="U257" s="314"/>
      <c r="V257" s="315">
        <f t="shared" si="15"/>
        <v>0</v>
      </c>
      <c r="W257" s="319">
        <f t="shared" si="16"/>
        <v>0</v>
      </c>
      <c r="X257" s="350" t="s">
        <v>1796</v>
      </c>
    </row>
    <row r="258" spans="1:24" x14ac:dyDescent="0.25">
      <c r="A258" s="337">
        <v>256</v>
      </c>
      <c r="B258" s="349" t="s">
        <v>239</v>
      </c>
      <c r="C258" s="314">
        <v>0</v>
      </c>
      <c r="D258" s="314"/>
      <c r="E258" s="314">
        <f t="shared" si="14"/>
        <v>0</v>
      </c>
      <c r="F258" s="314"/>
      <c r="G258" s="314"/>
      <c r="H258" s="314"/>
      <c r="I258" s="314"/>
      <c r="J258" s="314"/>
      <c r="K258" s="314"/>
      <c r="L258" s="314"/>
      <c r="M258" s="314"/>
      <c r="N258" s="314"/>
      <c r="O258" s="314"/>
      <c r="P258" s="314"/>
      <c r="Q258" s="314"/>
      <c r="R258" s="314"/>
      <c r="S258" s="314"/>
      <c r="T258" s="314"/>
      <c r="U258" s="314"/>
      <c r="V258" s="315">
        <f t="shared" si="15"/>
        <v>0</v>
      </c>
      <c r="W258" s="319">
        <f t="shared" si="16"/>
        <v>0</v>
      </c>
      <c r="X258" s="350" t="s">
        <v>1796</v>
      </c>
    </row>
    <row r="259" spans="1:24" x14ac:dyDescent="0.25">
      <c r="A259" s="337">
        <v>257</v>
      </c>
      <c r="B259" s="353" t="s">
        <v>240</v>
      </c>
      <c r="C259" s="314">
        <v>1</v>
      </c>
      <c r="D259" s="314"/>
      <c r="E259" s="314">
        <f t="shared" ref="E259:E322" si="17">C259+D259</f>
        <v>1</v>
      </c>
      <c r="F259" s="314"/>
      <c r="G259" s="314"/>
      <c r="H259" s="314"/>
      <c r="I259" s="314"/>
      <c r="J259" s="314"/>
      <c r="K259" s="314"/>
      <c r="L259" s="314"/>
      <c r="M259" s="314"/>
      <c r="N259" s="314"/>
      <c r="O259" s="314"/>
      <c r="P259" s="314"/>
      <c r="Q259" s="314"/>
      <c r="R259" s="314"/>
      <c r="S259" s="314"/>
      <c r="T259" s="314"/>
      <c r="U259" s="314"/>
      <c r="V259" s="315">
        <f t="shared" ref="V259:V322" si="18">SUM(F259:U259)</f>
        <v>0</v>
      </c>
      <c r="W259" s="320">
        <f t="shared" ref="W259:W322" si="19">E259-V259</f>
        <v>1</v>
      </c>
      <c r="X259" s="350" t="s">
        <v>1796</v>
      </c>
    </row>
    <row r="260" spans="1:24" x14ac:dyDescent="0.25">
      <c r="A260" s="337">
        <v>258</v>
      </c>
      <c r="B260" s="353" t="s">
        <v>241</v>
      </c>
      <c r="C260" s="314">
        <v>1</v>
      </c>
      <c r="D260" s="314"/>
      <c r="E260" s="314">
        <f t="shared" si="17"/>
        <v>1</v>
      </c>
      <c r="F260" s="314"/>
      <c r="G260" s="314"/>
      <c r="H260" s="314"/>
      <c r="I260" s="314"/>
      <c r="J260" s="314"/>
      <c r="K260" s="314"/>
      <c r="L260" s="314"/>
      <c r="M260" s="314"/>
      <c r="N260" s="314"/>
      <c r="O260" s="314"/>
      <c r="P260" s="314"/>
      <c r="Q260" s="314"/>
      <c r="R260" s="314"/>
      <c r="S260" s="314"/>
      <c r="T260" s="314"/>
      <c r="U260" s="314"/>
      <c r="V260" s="315">
        <f t="shared" si="18"/>
        <v>0</v>
      </c>
      <c r="W260" s="320">
        <f t="shared" si="19"/>
        <v>1</v>
      </c>
      <c r="X260" s="350" t="s">
        <v>1796</v>
      </c>
    </row>
    <row r="261" spans="1:24" x14ac:dyDescent="0.25">
      <c r="A261" s="337">
        <v>259</v>
      </c>
      <c r="B261" s="353" t="s">
        <v>242</v>
      </c>
      <c r="C261" s="314">
        <v>1</v>
      </c>
      <c r="D261" s="314"/>
      <c r="E261" s="314">
        <f t="shared" si="17"/>
        <v>1</v>
      </c>
      <c r="F261" s="314"/>
      <c r="G261" s="314"/>
      <c r="H261" s="314"/>
      <c r="I261" s="314"/>
      <c r="J261" s="314"/>
      <c r="K261" s="314"/>
      <c r="L261" s="314"/>
      <c r="M261" s="314"/>
      <c r="N261" s="314"/>
      <c r="O261" s="314"/>
      <c r="P261" s="314"/>
      <c r="Q261" s="314"/>
      <c r="R261" s="314"/>
      <c r="S261" s="314"/>
      <c r="T261" s="314"/>
      <c r="U261" s="314"/>
      <c r="V261" s="315">
        <f t="shared" si="18"/>
        <v>0</v>
      </c>
      <c r="W261" s="320">
        <f t="shared" si="19"/>
        <v>1</v>
      </c>
      <c r="X261" s="350" t="s">
        <v>1796</v>
      </c>
    </row>
    <row r="262" spans="1:24" x14ac:dyDescent="0.25">
      <c r="A262" s="337">
        <v>260</v>
      </c>
      <c r="B262" s="353" t="s">
        <v>243</v>
      </c>
      <c r="C262" s="314">
        <v>1</v>
      </c>
      <c r="D262" s="314"/>
      <c r="E262" s="314">
        <f t="shared" si="17"/>
        <v>1</v>
      </c>
      <c r="F262" s="314"/>
      <c r="G262" s="314"/>
      <c r="H262" s="314"/>
      <c r="I262" s="314"/>
      <c r="J262" s="314"/>
      <c r="K262" s="314"/>
      <c r="L262" s="314"/>
      <c r="M262" s="314"/>
      <c r="N262" s="314"/>
      <c r="O262" s="314"/>
      <c r="P262" s="314"/>
      <c r="Q262" s="314"/>
      <c r="R262" s="314"/>
      <c r="S262" s="314"/>
      <c r="T262" s="314"/>
      <c r="U262" s="314"/>
      <c r="V262" s="315">
        <f t="shared" si="18"/>
        <v>0</v>
      </c>
      <c r="W262" s="320">
        <f t="shared" si="19"/>
        <v>1</v>
      </c>
      <c r="X262" s="350" t="s">
        <v>1796</v>
      </c>
    </row>
    <row r="263" spans="1:24" x14ac:dyDescent="0.25">
      <c r="A263" s="337">
        <v>261</v>
      </c>
      <c r="B263" s="353" t="s">
        <v>244</v>
      </c>
      <c r="C263" s="314">
        <v>1</v>
      </c>
      <c r="D263" s="314"/>
      <c r="E263" s="314">
        <f t="shared" si="17"/>
        <v>1</v>
      </c>
      <c r="F263" s="314"/>
      <c r="G263" s="314"/>
      <c r="H263" s="314"/>
      <c r="I263" s="314"/>
      <c r="J263" s="314"/>
      <c r="K263" s="314"/>
      <c r="L263" s="314"/>
      <c r="M263" s="314"/>
      <c r="N263" s="314"/>
      <c r="O263" s="314"/>
      <c r="P263" s="314"/>
      <c r="Q263" s="314"/>
      <c r="R263" s="314"/>
      <c r="S263" s="314"/>
      <c r="T263" s="314"/>
      <c r="U263" s="314"/>
      <c r="V263" s="315">
        <f t="shared" si="18"/>
        <v>0</v>
      </c>
      <c r="W263" s="320">
        <f t="shared" si="19"/>
        <v>1</v>
      </c>
      <c r="X263" s="350" t="s">
        <v>1796</v>
      </c>
    </row>
    <row r="264" spans="1:24" x14ac:dyDescent="0.25">
      <c r="A264" s="337">
        <v>262</v>
      </c>
      <c r="B264" s="353" t="s">
        <v>245</v>
      </c>
      <c r="C264" s="314">
        <v>1</v>
      </c>
      <c r="D264" s="314"/>
      <c r="E264" s="314">
        <f t="shared" si="17"/>
        <v>1</v>
      </c>
      <c r="F264" s="314"/>
      <c r="G264" s="314"/>
      <c r="H264" s="314"/>
      <c r="I264" s="314"/>
      <c r="J264" s="314"/>
      <c r="K264" s="314"/>
      <c r="L264" s="314"/>
      <c r="M264" s="314"/>
      <c r="N264" s="314"/>
      <c r="O264" s="314"/>
      <c r="P264" s="314"/>
      <c r="Q264" s="314"/>
      <c r="R264" s="314"/>
      <c r="S264" s="314"/>
      <c r="T264" s="314"/>
      <c r="U264" s="314"/>
      <c r="V264" s="315">
        <f t="shared" si="18"/>
        <v>0</v>
      </c>
      <c r="W264" s="320">
        <f t="shared" si="19"/>
        <v>1</v>
      </c>
      <c r="X264" s="350" t="s">
        <v>1796</v>
      </c>
    </row>
    <row r="265" spans="1:24" x14ac:dyDescent="0.25">
      <c r="A265" s="337">
        <v>263</v>
      </c>
      <c r="B265" s="353" t="s">
        <v>246</v>
      </c>
      <c r="C265" s="314">
        <v>1</v>
      </c>
      <c r="D265" s="314"/>
      <c r="E265" s="314">
        <f t="shared" si="17"/>
        <v>1</v>
      </c>
      <c r="F265" s="314"/>
      <c r="G265" s="314"/>
      <c r="H265" s="314"/>
      <c r="I265" s="314"/>
      <c r="J265" s="314"/>
      <c r="K265" s="314"/>
      <c r="L265" s="314"/>
      <c r="M265" s="314"/>
      <c r="N265" s="314"/>
      <c r="O265" s="314"/>
      <c r="P265" s="314"/>
      <c r="Q265" s="314"/>
      <c r="R265" s="314"/>
      <c r="S265" s="314"/>
      <c r="T265" s="314"/>
      <c r="U265" s="314"/>
      <c r="V265" s="315">
        <f t="shared" si="18"/>
        <v>0</v>
      </c>
      <c r="W265" s="320">
        <f t="shared" si="19"/>
        <v>1</v>
      </c>
      <c r="X265" s="350" t="s">
        <v>1796</v>
      </c>
    </row>
    <row r="266" spans="1:24" x14ac:dyDescent="0.25">
      <c r="A266" s="337">
        <v>264</v>
      </c>
      <c r="B266" s="353" t="s">
        <v>2038</v>
      </c>
      <c r="C266" s="314">
        <v>0</v>
      </c>
      <c r="D266" s="314"/>
      <c r="E266" s="314">
        <f t="shared" si="17"/>
        <v>0</v>
      </c>
      <c r="F266" s="314"/>
      <c r="G266" s="314"/>
      <c r="H266" s="314"/>
      <c r="I266" s="314"/>
      <c r="J266" s="314"/>
      <c r="K266" s="314"/>
      <c r="L266" s="314"/>
      <c r="M266" s="314"/>
      <c r="N266" s="314"/>
      <c r="O266" s="314"/>
      <c r="P266" s="314"/>
      <c r="Q266" s="314"/>
      <c r="R266" s="314"/>
      <c r="S266" s="314"/>
      <c r="T266" s="314"/>
      <c r="U266" s="314"/>
      <c r="V266" s="315">
        <f t="shared" si="18"/>
        <v>0</v>
      </c>
      <c r="W266" s="319">
        <f t="shared" si="19"/>
        <v>0</v>
      </c>
      <c r="X266" s="350" t="s">
        <v>1796</v>
      </c>
    </row>
    <row r="267" spans="1:24" x14ac:dyDescent="0.25">
      <c r="A267" s="337">
        <v>265</v>
      </c>
      <c r="B267" s="353" t="s">
        <v>247</v>
      </c>
      <c r="C267" s="314">
        <v>1</v>
      </c>
      <c r="D267" s="314"/>
      <c r="E267" s="314">
        <f t="shared" si="17"/>
        <v>1</v>
      </c>
      <c r="F267" s="314"/>
      <c r="G267" s="314"/>
      <c r="H267" s="314"/>
      <c r="I267" s="314"/>
      <c r="J267" s="314"/>
      <c r="K267" s="314"/>
      <c r="L267" s="314"/>
      <c r="M267" s="314"/>
      <c r="N267" s="314"/>
      <c r="O267" s="314"/>
      <c r="P267" s="314"/>
      <c r="Q267" s="314"/>
      <c r="R267" s="314"/>
      <c r="S267" s="314"/>
      <c r="T267" s="314"/>
      <c r="U267" s="314"/>
      <c r="V267" s="315">
        <f t="shared" si="18"/>
        <v>0</v>
      </c>
      <c r="W267" s="320">
        <f t="shared" si="19"/>
        <v>1</v>
      </c>
      <c r="X267" s="350" t="s">
        <v>1796</v>
      </c>
    </row>
    <row r="268" spans="1:24" x14ac:dyDescent="0.25">
      <c r="A268" s="337">
        <v>266</v>
      </c>
      <c r="B268" s="353" t="s">
        <v>248</v>
      </c>
      <c r="C268" s="314">
        <v>1</v>
      </c>
      <c r="D268" s="314"/>
      <c r="E268" s="314">
        <f t="shared" si="17"/>
        <v>1</v>
      </c>
      <c r="F268" s="314"/>
      <c r="G268" s="314"/>
      <c r="H268" s="314"/>
      <c r="I268" s="314"/>
      <c r="J268" s="314"/>
      <c r="K268" s="314"/>
      <c r="L268" s="314"/>
      <c r="M268" s="314"/>
      <c r="N268" s="314"/>
      <c r="O268" s="314"/>
      <c r="P268" s="314"/>
      <c r="Q268" s="314"/>
      <c r="R268" s="314"/>
      <c r="S268" s="314"/>
      <c r="T268" s="314"/>
      <c r="U268" s="314"/>
      <c r="V268" s="315">
        <f t="shared" si="18"/>
        <v>0</v>
      </c>
      <c r="W268" s="320">
        <f t="shared" si="19"/>
        <v>1</v>
      </c>
      <c r="X268" s="350" t="s">
        <v>1796</v>
      </c>
    </row>
    <row r="269" spans="1:24" x14ac:dyDescent="0.25">
      <c r="A269" s="337">
        <v>267</v>
      </c>
      <c r="B269" s="353" t="s">
        <v>249</v>
      </c>
      <c r="C269" s="314">
        <v>1</v>
      </c>
      <c r="D269" s="314"/>
      <c r="E269" s="314">
        <f t="shared" si="17"/>
        <v>1</v>
      </c>
      <c r="F269" s="314"/>
      <c r="G269" s="314"/>
      <c r="H269" s="314"/>
      <c r="I269" s="314"/>
      <c r="J269" s="314"/>
      <c r="K269" s="314"/>
      <c r="L269" s="314"/>
      <c r="M269" s="314"/>
      <c r="N269" s="314"/>
      <c r="O269" s="314"/>
      <c r="P269" s="314"/>
      <c r="Q269" s="314"/>
      <c r="R269" s="314"/>
      <c r="S269" s="314"/>
      <c r="T269" s="314"/>
      <c r="U269" s="314"/>
      <c r="V269" s="315">
        <f t="shared" si="18"/>
        <v>0</v>
      </c>
      <c r="W269" s="320">
        <f t="shared" si="19"/>
        <v>1</v>
      </c>
      <c r="X269" s="350" t="s">
        <v>1796</v>
      </c>
    </row>
    <row r="270" spans="1:24" x14ac:dyDescent="0.25">
      <c r="A270" s="337">
        <v>268</v>
      </c>
      <c r="B270" s="353" t="s">
        <v>250</v>
      </c>
      <c r="C270" s="314">
        <v>1</v>
      </c>
      <c r="D270" s="314"/>
      <c r="E270" s="314">
        <f t="shared" si="17"/>
        <v>1</v>
      </c>
      <c r="F270" s="314"/>
      <c r="G270" s="314"/>
      <c r="H270" s="314"/>
      <c r="I270" s="314"/>
      <c r="J270" s="314"/>
      <c r="K270" s="314"/>
      <c r="L270" s="314"/>
      <c r="M270" s="314"/>
      <c r="N270" s="314"/>
      <c r="O270" s="314"/>
      <c r="P270" s="314"/>
      <c r="Q270" s="314"/>
      <c r="R270" s="314"/>
      <c r="S270" s="314"/>
      <c r="T270" s="314"/>
      <c r="U270" s="314"/>
      <c r="V270" s="315">
        <f t="shared" si="18"/>
        <v>0</v>
      </c>
      <c r="W270" s="320">
        <f t="shared" si="19"/>
        <v>1</v>
      </c>
      <c r="X270" s="350" t="s">
        <v>1796</v>
      </c>
    </row>
    <row r="271" spans="1:24" x14ac:dyDescent="0.25">
      <c r="A271" s="337">
        <v>269</v>
      </c>
      <c r="B271" s="353" t="s">
        <v>251</v>
      </c>
      <c r="C271" s="314">
        <v>1</v>
      </c>
      <c r="D271" s="314"/>
      <c r="E271" s="314">
        <f t="shared" si="17"/>
        <v>1</v>
      </c>
      <c r="F271" s="314"/>
      <c r="G271" s="314"/>
      <c r="H271" s="314"/>
      <c r="I271" s="314"/>
      <c r="J271" s="314"/>
      <c r="K271" s="314"/>
      <c r="L271" s="314"/>
      <c r="M271" s="314"/>
      <c r="N271" s="314"/>
      <c r="O271" s="314"/>
      <c r="P271" s="314"/>
      <c r="Q271" s="314"/>
      <c r="R271" s="314"/>
      <c r="S271" s="314"/>
      <c r="T271" s="314"/>
      <c r="U271" s="314"/>
      <c r="V271" s="315">
        <f t="shared" si="18"/>
        <v>0</v>
      </c>
      <c r="W271" s="320">
        <f t="shared" si="19"/>
        <v>1</v>
      </c>
      <c r="X271" s="350" t="s">
        <v>1796</v>
      </c>
    </row>
    <row r="272" spans="1:24" x14ac:dyDescent="0.25">
      <c r="A272" s="337">
        <v>270</v>
      </c>
      <c r="B272" s="349" t="s">
        <v>1966</v>
      </c>
      <c r="C272" s="314">
        <v>1</v>
      </c>
      <c r="D272" s="314"/>
      <c r="E272" s="314">
        <f t="shared" si="17"/>
        <v>1</v>
      </c>
      <c r="F272" s="314"/>
      <c r="G272" s="314"/>
      <c r="H272" s="314"/>
      <c r="I272" s="314"/>
      <c r="J272" s="314"/>
      <c r="K272" s="314">
        <f>1</f>
        <v>1</v>
      </c>
      <c r="L272" s="314"/>
      <c r="M272" s="314"/>
      <c r="N272" s="314"/>
      <c r="O272" s="314"/>
      <c r="P272" s="314"/>
      <c r="Q272" s="314"/>
      <c r="R272" s="314"/>
      <c r="S272" s="314"/>
      <c r="T272" s="314"/>
      <c r="U272" s="314"/>
      <c r="V272" s="315">
        <f t="shared" si="18"/>
        <v>1</v>
      </c>
      <c r="W272" s="319">
        <f t="shared" si="19"/>
        <v>0</v>
      </c>
      <c r="X272" s="350" t="s">
        <v>1788</v>
      </c>
    </row>
    <row r="273" spans="1:24" x14ac:dyDescent="0.25">
      <c r="A273" s="337">
        <v>271</v>
      </c>
      <c r="B273" s="349" t="s">
        <v>252</v>
      </c>
      <c r="C273" s="314">
        <v>0</v>
      </c>
      <c r="D273" s="314"/>
      <c r="E273" s="314">
        <f t="shared" si="17"/>
        <v>0</v>
      </c>
      <c r="F273" s="314"/>
      <c r="G273" s="314"/>
      <c r="H273" s="314"/>
      <c r="I273" s="314"/>
      <c r="J273" s="314"/>
      <c r="K273" s="314"/>
      <c r="L273" s="314"/>
      <c r="M273" s="314"/>
      <c r="N273" s="314"/>
      <c r="O273" s="314"/>
      <c r="P273" s="314"/>
      <c r="Q273" s="314"/>
      <c r="R273" s="314"/>
      <c r="S273" s="314"/>
      <c r="T273" s="314"/>
      <c r="U273" s="314"/>
      <c r="V273" s="315">
        <f t="shared" si="18"/>
        <v>0</v>
      </c>
      <c r="W273" s="319">
        <f t="shared" si="19"/>
        <v>0</v>
      </c>
      <c r="X273" s="350" t="s">
        <v>1796</v>
      </c>
    </row>
    <row r="274" spans="1:24" x14ac:dyDescent="0.25">
      <c r="A274" s="337">
        <v>272</v>
      </c>
      <c r="B274" s="349" t="s">
        <v>253</v>
      </c>
      <c r="C274" s="314">
        <v>0</v>
      </c>
      <c r="D274" s="314"/>
      <c r="E274" s="314">
        <f t="shared" si="17"/>
        <v>0</v>
      </c>
      <c r="F274" s="314"/>
      <c r="G274" s="314"/>
      <c r="H274" s="314"/>
      <c r="I274" s="314"/>
      <c r="J274" s="314"/>
      <c r="K274" s="314"/>
      <c r="L274" s="314"/>
      <c r="M274" s="314"/>
      <c r="N274" s="314"/>
      <c r="O274" s="314"/>
      <c r="P274" s="314"/>
      <c r="Q274" s="314"/>
      <c r="R274" s="314"/>
      <c r="S274" s="314"/>
      <c r="T274" s="314"/>
      <c r="U274" s="314"/>
      <c r="V274" s="315">
        <f t="shared" si="18"/>
        <v>0</v>
      </c>
      <c r="W274" s="319">
        <f t="shared" si="19"/>
        <v>0</v>
      </c>
      <c r="X274" s="350" t="s">
        <v>1796</v>
      </c>
    </row>
    <row r="275" spans="1:24" x14ac:dyDescent="0.25">
      <c r="A275" s="337">
        <v>273</v>
      </c>
      <c r="B275" s="349" t="s">
        <v>254</v>
      </c>
      <c r="C275" s="314">
        <v>3</v>
      </c>
      <c r="D275" s="314">
        <v>1</v>
      </c>
      <c r="E275" s="314">
        <f t="shared" si="17"/>
        <v>4</v>
      </c>
      <c r="F275" s="314">
        <f>1</f>
        <v>1</v>
      </c>
      <c r="G275" s="314"/>
      <c r="H275" s="314"/>
      <c r="I275" s="314"/>
      <c r="J275" s="314"/>
      <c r="K275" s="314"/>
      <c r="L275" s="314"/>
      <c r="M275" s="314"/>
      <c r="N275" s="314"/>
      <c r="O275" s="314"/>
      <c r="P275" s="314"/>
      <c r="Q275" s="314"/>
      <c r="R275" s="314"/>
      <c r="S275" s="314"/>
      <c r="T275" s="314"/>
      <c r="U275" s="314"/>
      <c r="V275" s="315">
        <f t="shared" si="18"/>
        <v>1</v>
      </c>
      <c r="W275" s="325">
        <f t="shared" si="19"/>
        <v>3</v>
      </c>
      <c r="X275" s="350" t="s">
        <v>1796</v>
      </c>
    </row>
    <row r="276" spans="1:24" x14ac:dyDescent="0.25">
      <c r="A276" s="337">
        <v>274</v>
      </c>
      <c r="B276" s="349" t="s">
        <v>255</v>
      </c>
      <c r="C276" s="314">
        <v>27</v>
      </c>
      <c r="D276" s="314">
        <v>2</v>
      </c>
      <c r="E276" s="314">
        <f t="shared" si="17"/>
        <v>29</v>
      </c>
      <c r="F276" s="314"/>
      <c r="G276" s="314"/>
      <c r="H276" s="314"/>
      <c r="I276" s="314"/>
      <c r="J276" s="314"/>
      <c r="K276" s="314"/>
      <c r="L276" s="314"/>
      <c r="M276" s="314"/>
      <c r="N276" s="314"/>
      <c r="O276" s="314"/>
      <c r="P276" s="314"/>
      <c r="Q276" s="314"/>
      <c r="R276" s="314"/>
      <c r="S276" s="314"/>
      <c r="T276" s="314"/>
      <c r="U276" s="314"/>
      <c r="V276" s="315">
        <f t="shared" si="18"/>
        <v>0</v>
      </c>
      <c r="W276" s="317">
        <f t="shared" si="19"/>
        <v>29</v>
      </c>
      <c r="X276" s="350" t="s">
        <v>1796</v>
      </c>
    </row>
    <row r="277" spans="1:24" x14ac:dyDescent="0.25">
      <c r="A277" s="337">
        <v>275</v>
      </c>
      <c r="B277" s="349" t="s">
        <v>256</v>
      </c>
      <c r="C277" s="314">
        <v>2</v>
      </c>
      <c r="D277" s="314"/>
      <c r="E277" s="314">
        <f t="shared" si="17"/>
        <v>2</v>
      </c>
      <c r="F277" s="314"/>
      <c r="G277" s="314"/>
      <c r="H277" s="314"/>
      <c r="I277" s="314"/>
      <c r="J277" s="314"/>
      <c r="K277" s="314"/>
      <c r="L277" s="314"/>
      <c r="M277" s="314"/>
      <c r="N277" s="314"/>
      <c r="O277" s="314"/>
      <c r="P277" s="314"/>
      <c r="Q277" s="314"/>
      <c r="R277" s="314"/>
      <c r="S277" s="314"/>
      <c r="T277" s="314"/>
      <c r="U277" s="314"/>
      <c r="V277" s="315">
        <f t="shared" si="18"/>
        <v>0</v>
      </c>
      <c r="W277" s="325">
        <f t="shared" si="19"/>
        <v>2</v>
      </c>
      <c r="X277" s="350" t="s">
        <v>1796</v>
      </c>
    </row>
    <row r="278" spans="1:24" x14ac:dyDescent="0.25">
      <c r="A278" s="337">
        <v>276</v>
      </c>
      <c r="B278" s="349" t="s">
        <v>257</v>
      </c>
      <c r="C278" s="314">
        <v>6</v>
      </c>
      <c r="D278" s="314"/>
      <c r="E278" s="314">
        <f t="shared" si="17"/>
        <v>6</v>
      </c>
      <c r="F278" s="314"/>
      <c r="G278" s="314"/>
      <c r="H278" s="314"/>
      <c r="I278" s="314"/>
      <c r="J278" s="314"/>
      <c r="K278" s="314"/>
      <c r="L278" s="314"/>
      <c r="M278" s="314"/>
      <c r="N278" s="314"/>
      <c r="O278" s="314"/>
      <c r="P278" s="314"/>
      <c r="Q278" s="314"/>
      <c r="R278" s="314"/>
      <c r="S278" s="314"/>
      <c r="T278" s="314"/>
      <c r="U278" s="314"/>
      <c r="V278" s="315">
        <f t="shared" si="18"/>
        <v>0</v>
      </c>
      <c r="W278" s="317">
        <f t="shared" si="19"/>
        <v>6</v>
      </c>
      <c r="X278" s="350" t="s">
        <v>1796</v>
      </c>
    </row>
    <row r="279" spans="1:24" x14ac:dyDescent="0.25">
      <c r="A279" s="337">
        <v>277</v>
      </c>
      <c r="B279" s="349" t="s">
        <v>258</v>
      </c>
      <c r="C279" s="314">
        <v>8</v>
      </c>
      <c r="D279" s="314"/>
      <c r="E279" s="314">
        <f t="shared" si="17"/>
        <v>8</v>
      </c>
      <c r="F279" s="314"/>
      <c r="G279" s="314"/>
      <c r="H279" s="314"/>
      <c r="I279" s="314"/>
      <c r="J279" s="314"/>
      <c r="K279" s="314"/>
      <c r="L279" s="314"/>
      <c r="M279" s="314"/>
      <c r="N279" s="314"/>
      <c r="O279" s="314"/>
      <c r="P279" s="314"/>
      <c r="Q279" s="314"/>
      <c r="R279" s="314"/>
      <c r="S279" s="314"/>
      <c r="T279" s="314"/>
      <c r="U279" s="314"/>
      <c r="V279" s="315">
        <f t="shared" si="18"/>
        <v>0</v>
      </c>
      <c r="W279" s="317">
        <f t="shared" si="19"/>
        <v>8</v>
      </c>
      <c r="X279" s="350" t="s">
        <v>1796</v>
      </c>
    </row>
    <row r="280" spans="1:24" x14ac:dyDescent="0.25">
      <c r="A280" s="337">
        <v>278</v>
      </c>
      <c r="B280" s="349" t="s">
        <v>259</v>
      </c>
      <c r="C280" s="314">
        <v>5</v>
      </c>
      <c r="D280" s="314"/>
      <c r="E280" s="314">
        <f t="shared" si="17"/>
        <v>5</v>
      </c>
      <c r="F280" s="314"/>
      <c r="G280" s="314"/>
      <c r="H280" s="314"/>
      <c r="I280" s="314"/>
      <c r="J280" s="314"/>
      <c r="K280" s="314"/>
      <c r="L280" s="314"/>
      <c r="M280" s="314"/>
      <c r="N280" s="314"/>
      <c r="O280" s="314"/>
      <c r="P280" s="314"/>
      <c r="Q280" s="314"/>
      <c r="R280" s="314"/>
      <c r="S280" s="314"/>
      <c r="T280" s="314"/>
      <c r="U280" s="314"/>
      <c r="V280" s="315">
        <f t="shared" si="18"/>
        <v>0</v>
      </c>
      <c r="W280" s="325">
        <f t="shared" si="19"/>
        <v>5</v>
      </c>
      <c r="X280" s="350" t="s">
        <v>1796</v>
      </c>
    </row>
    <row r="281" spans="1:24" x14ac:dyDescent="0.25">
      <c r="A281" s="337">
        <v>279</v>
      </c>
      <c r="B281" s="349" t="s">
        <v>260</v>
      </c>
      <c r="C281" s="314">
        <v>0</v>
      </c>
      <c r="D281" s="314"/>
      <c r="E281" s="314">
        <f t="shared" si="17"/>
        <v>0</v>
      </c>
      <c r="F281" s="314"/>
      <c r="G281" s="314"/>
      <c r="H281" s="314"/>
      <c r="I281" s="314"/>
      <c r="J281" s="314"/>
      <c r="K281" s="314"/>
      <c r="L281" s="314"/>
      <c r="M281" s="314"/>
      <c r="N281" s="314"/>
      <c r="O281" s="314"/>
      <c r="P281" s="314"/>
      <c r="Q281" s="314"/>
      <c r="R281" s="314"/>
      <c r="S281" s="314"/>
      <c r="T281" s="314"/>
      <c r="U281" s="314"/>
      <c r="V281" s="315">
        <f t="shared" si="18"/>
        <v>0</v>
      </c>
      <c r="W281" s="319">
        <f t="shared" si="19"/>
        <v>0</v>
      </c>
      <c r="X281" s="350" t="s">
        <v>1796</v>
      </c>
    </row>
    <row r="282" spans="1:24" x14ac:dyDescent="0.25">
      <c r="A282" s="337">
        <v>280</v>
      </c>
      <c r="B282" s="349" t="s">
        <v>261</v>
      </c>
      <c r="C282" s="314">
        <v>152</v>
      </c>
      <c r="D282" s="314"/>
      <c r="E282" s="314">
        <f t="shared" si="17"/>
        <v>152</v>
      </c>
      <c r="F282" s="314"/>
      <c r="G282" s="314"/>
      <c r="H282" s="314"/>
      <c r="I282" s="314"/>
      <c r="J282" s="314"/>
      <c r="K282" s="314"/>
      <c r="L282" s="314"/>
      <c r="M282" s="314"/>
      <c r="N282" s="314"/>
      <c r="O282" s="314"/>
      <c r="P282" s="314"/>
      <c r="Q282" s="314"/>
      <c r="R282" s="314"/>
      <c r="S282" s="314"/>
      <c r="T282" s="314"/>
      <c r="U282" s="314"/>
      <c r="V282" s="315">
        <f t="shared" si="18"/>
        <v>0</v>
      </c>
      <c r="W282" s="317">
        <f t="shared" si="19"/>
        <v>152</v>
      </c>
      <c r="X282" s="350" t="s">
        <v>1796</v>
      </c>
    </row>
    <row r="283" spans="1:24" x14ac:dyDescent="0.25">
      <c r="A283" s="337">
        <v>281</v>
      </c>
      <c r="B283" s="349" t="s">
        <v>262</v>
      </c>
      <c r="C283" s="314">
        <v>7</v>
      </c>
      <c r="D283" s="314"/>
      <c r="E283" s="314">
        <f t="shared" si="17"/>
        <v>7</v>
      </c>
      <c r="F283" s="314">
        <f>1</f>
        <v>1</v>
      </c>
      <c r="G283" s="314"/>
      <c r="H283" s="314"/>
      <c r="I283" s="314">
        <f>6</f>
        <v>6</v>
      </c>
      <c r="J283" s="314"/>
      <c r="K283" s="314"/>
      <c r="L283" s="314"/>
      <c r="M283" s="314"/>
      <c r="N283" s="314"/>
      <c r="O283" s="314"/>
      <c r="P283" s="314"/>
      <c r="Q283" s="314"/>
      <c r="R283" s="314"/>
      <c r="S283" s="314"/>
      <c r="T283" s="314"/>
      <c r="U283" s="314"/>
      <c r="V283" s="315">
        <f t="shared" si="18"/>
        <v>7</v>
      </c>
      <c r="W283" s="319">
        <f t="shared" si="19"/>
        <v>0</v>
      </c>
      <c r="X283" s="350" t="s">
        <v>1796</v>
      </c>
    </row>
    <row r="284" spans="1:24" x14ac:dyDescent="0.25">
      <c r="A284" s="337">
        <v>282</v>
      </c>
      <c r="B284" s="349" t="s">
        <v>263</v>
      </c>
      <c r="C284" s="314">
        <v>11</v>
      </c>
      <c r="D284" s="314"/>
      <c r="E284" s="314">
        <f t="shared" si="17"/>
        <v>11</v>
      </c>
      <c r="F284" s="314"/>
      <c r="G284" s="314"/>
      <c r="H284" s="314"/>
      <c r="I284" s="314"/>
      <c r="J284" s="314"/>
      <c r="K284" s="314"/>
      <c r="L284" s="314"/>
      <c r="M284" s="314"/>
      <c r="N284" s="314"/>
      <c r="O284" s="314"/>
      <c r="P284" s="314"/>
      <c r="Q284" s="314"/>
      <c r="R284" s="314"/>
      <c r="S284" s="314"/>
      <c r="T284" s="314"/>
      <c r="U284" s="314"/>
      <c r="V284" s="315">
        <f t="shared" si="18"/>
        <v>0</v>
      </c>
      <c r="W284" s="317">
        <f t="shared" si="19"/>
        <v>11</v>
      </c>
      <c r="X284" s="350" t="s">
        <v>1796</v>
      </c>
    </row>
    <row r="285" spans="1:24" x14ac:dyDescent="0.25">
      <c r="A285" s="337">
        <v>283</v>
      </c>
      <c r="B285" s="349" t="s">
        <v>264</v>
      </c>
      <c r="C285" s="314">
        <v>12</v>
      </c>
      <c r="D285" s="314"/>
      <c r="E285" s="314">
        <f t="shared" si="17"/>
        <v>12</v>
      </c>
      <c r="F285" s="314"/>
      <c r="G285" s="314"/>
      <c r="H285" s="314"/>
      <c r="I285" s="314"/>
      <c r="J285" s="314"/>
      <c r="K285" s="314"/>
      <c r="L285" s="314"/>
      <c r="M285" s="314"/>
      <c r="N285" s="314"/>
      <c r="O285" s="314"/>
      <c r="P285" s="314"/>
      <c r="Q285" s="314"/>
      <c r="R285" s="314"/>
      <c r="S285" s="314"/>
      <c r="T285" s="314"/>
      <c r="U285" s="314"/>
      <c r="V285" s="315">
        <f t="shared" si="18"/>
        <v>0</v>
      </c>
      <c r="W285" s="317">
        <f t="shared" si="19"/>
        <v>12</v>
      </c>
      <c r="X285" s="350" t="s">
        <v>1796</v>
      </c>
    </row>
    <row r="286" spans="1:24" x14ac:dyDescent="0.25">
      <c r="A286" s="337">
        <v>284</v>
      </c>
      <c r="B286" s="349" t="s">
        <v>265</v>
      </c>
      <c r="C286" s="314">
        <v>0</v>
      </c>
      <c r="D286" s="314"/>
      <c r="E286" s="314">
        <f t="shared" si="17"/>
        <v>0</v>
      </c>
      <c r="F286" s="314"/>
      <c r="G286" s="314"/>
      <c r="H286" s="314"/>
      <c r="I286" s="314"/>
      <c r="J286" s="314"/>
      <c r="K286" s="314"/>
      <c r="L286" s="314"/>
      <c r="M286" s="314"/>
      <c r="N286" s="314"/>
      <c r="O286" s="314"/>
      <c r="P286" s="314"/>
      <c r="Q286" s="314"/>
      <c r="R286" s="314"/>
      <c r="S286" s="314"/>
      <c r="T286" s="314"/>
      <c r="U286" s="314"/>
      <c r="V286" s="315">
        <f t="shared" si="18"/>
        <v>0</v>
      </c>
      <c r="W286" s="319">
        <f t="shared" si="19"/>
        <v>0</v>
      </c>
      <c r="X286" s="350" t="s">
        <v>1796</v>
      </c>
    </row>
    <row r="287" spans="1:24" x14ac:dyDescent="0.25">
      <c r="A287" s="337">
        <v>285</v>
      </c>
      <c r="B287" s="349" t="s">
        <v>266</v>
      </c>
      <c r="C287" s="314">
        <v>1</v>
      </c>
      <c r="D287" s="314"/>
      <c r="E287" s="314">
        <f t="shared" si="17"/>
        <v>1</v>
      </c>
      <c r="F287" s="314"/>
      <c r="G287" s="314"/>
      <c r="H287" s="314"/>
      <c r="I287" s="314"/>
      <c r="J287" s="314"/>
      <c r="K287" s="314"/>
      <c r="L287" s="314"/>
      <c r="M287" s="314"/>
      <c r="N287" s="314"/>
      <c r="O287" s="314"/>
      <c r="P287" s="314"/>
      <c r="Q287" s="314"/>
      <c r="R287" s="314"/>
      <c r="S287" s="314"/>
      <c r="T287" s="314"/>
      <c r="U287" s="314"/>
      <c r="V287" s="315">
        <f t="shared" si="18"/>
        <v>0</v>
      </c>
      <c r="W287" s="320">
        <f t="shared" si="19"/>
        <v>1</v>
      </c>
      <c r="X287" s="350" t="s">
        <v>1796</v>
      </c>
    </row>
    <row r="288" spans="1:24" x14ac:dyDescent="0.25">
      <c r="A288" s="337">
        <v>285</v>
      </c>
      <c r="B288" s="349" t="s">
        <v>2089</v>
      </c>
      <c r="C288" s="314">
        <v>16</v>
      </c>
      <c r="D288" s="314"/>
      <c r="E288" s="314">
        <f t="shared" si="17"/>
        <v>16</v>
      </c>
      <c r="F288" s="314"/>
      <c r="G288" s="314"/>
      <c r="H288" s="314"/>
      <c r="I288" s="314"/>
      <c r="J288" s="314"/>
      <c r="K288" s="314"/>
      <c r="L288" s="314"/>
      <c r="M288" s="314"/>
      <c r="N288" s="314"/>
      <c r="O288" s="314"/>
      <c r="P288" s="314"/>
      <c r="Q288" s="314"/>
      <c r="R288" s="314"/>
      <c r="S288" s="314"/>
      <c r="T288" s="314"/>
      <c r="U288" s="314"/>
      <c r="V288" s="315">
        <v>3</v>
      </c>
      <c r="W288" s="317">
        <f t="shared" si="19"/>
        <v>13</v>
      </c>
      <c r="X288" s="350" t="s">
        <v>1796</v>
      </c>
    </row>
    <row r="289" spans="1:24" x14ac:dyDescent="0.25">
      <c r="A289" s="337">
        <v>286</v>
      </c>
      <c r="B289" s="349" t="s">
        <v>2090</v>
      </c>
      <c r="C289" s="314">
        <v>0</v>
      </c>
      <c r="D289" s="314"/>
      <c r="E289" s="314">
        <f t="shared" si="17"/>
        <v>0</v>
      </c>
      <c r="F289" s="314"/>
      <c r="G289" s="314"/>
      <c r="H289" s="314"/>
      <c r="I289" s="314"/>
      <c r="J289" s="314"/>
      <c r="K289" s="314"/>
      <c r="L289" s="314"/>
      <c r="M289" s="314"/>
      <c r="N289" s="314"/>
      <c r="O289" s="314"/>
      <c r="P289" s="314"/>
      <c r="Q289" s="314"/>
      <c r="R289" s="314"/>
      <c r="S289" s="314"/>
      <c r="T289" s="314"/>
      <c r="U289" s="314"/>
      <c r="V289" s="315">
        <f t="shared" si="18"/>
        <v>0</v>
      </c>
      <c r="W289" s="319">
        <f t="shared" si="19"/>
        <v>0</v>
      </c>
      <c r="X289" s="350" t="s">
        <v>1796</v>
      </c>
    </row>
    <row r="290" spans="1:24" x14ac:dyDescent="0.25">
      <c r="A290" s="337">
        <v>287</v>
      </c>
      <c r="B290" s="349" t="s">
        <v>267</v>
      </c>
      <c r="C290" s="314">
        <v>13</v>
      </c>
      <c r="D290" s="314"/>
      <c r="E290" s="314">
        <f t="shared" si="17"/>
        <v>13</v>
      </c>
      <c r="F290" s="314"/>
      <c r="G290" s="314"/>
      <c r="H290" s="314"/>
      <c r="I290" s="314"/>
      <c r="J290" s="314"/>
      <c r="K290" s="314"/>
      <c r="L290" s="314"/>
      <c r="M290" s="314"/>
      <c r="N290" s="314"/>
      <c r="O290" s="314"/>
      <c r="P290" s="314"/>
      <c r="Q290" s="314"/>
      <c r="R290" s="314"/>
      <c r="S290" s="314"/>
      <c r="T290" s="314"/>
      <c r="U290" s="314"/>
      <c r="V290" s="315">
        <f t="shared" si="18"/>
        <v>0</v>
      </c>
      <c r="W290" s="317">
        <f t="shared" si="19"/>
        <v>13</v>
      </c>
      <c r="X290" s="350" t="s">
        <v>1796</v>
      </c>
    </row>
    <row r="291" spans="1:24" x14ac:dyDescent="0.25">
      <c r="A291" s="337">
        <v>288</v>
      </c>
      <c r="B291" s="349" t="s">
        <v>268</v>
      </c>
      <c r="C291" s="314">
        <v>1</v>
      </c>
      <c r="D291" s="314"/>
      <c r="E291" s="314">
        <f t="shared" si="17"/>
        <v>1</v>
      </c>
      <c r="F291" s="314"/>
      <c r="G291" s="314"/>
      <c r="H291" s="314"/>
      <c r="I291" s="314"/>
      <c r="J291" s="314"/>
      <c r="K291" s="314"/>
      <c r="L291" s="314"/>
      <c r="M291" s="314"/>
      <c r="N291" s="314"/>
      <c r="O291" s="314"/>
      <c r="P291" s="314"/>
      <c r="Q291" s="314"/>
      <c r="R291" s="314"/>
      <c r="S291" s="314"/>
      <c r="T291" s="314"/>
      <c r="U291" s="314"/>
      <c r="V291" s="315">
        <f t="shared" si="18"/>
        <v>0</v>
      </c>
      <c r="W291" s="320">
        <f t="shared" si="19"/>
        <v>1</v>
      </c>
      <c r="X291" s="350" t="s">
        <v>1796</v>
      </c>
    </row>
    <row r="292" spans="1:24" x14ac:dyDescent="0.25">
      <c r="A292" s="337">
        <v>289</v>
      </c>
      <c r="B292" s="349" t="s">
        <v>269</v>
      </c>
      <c r="C292" s="314">
        <v>2</v>
      </c>
      <c r="D292" s="314"/>
      <c r="E292" s="314">
        <f t="shared" si="17"/>
        <v>2</v>
      </c>
      <c r="F292" s="314"/>
      <c r="G292" s="314"/>
      <c r="H292" s="314"/>
      <c r="I292" s="314"/>
      <c r="J292" s="314"/>
      <c r="K292" s="314"/>
      <c r="L292" s="314"/>
      <c r="M292" s="314"/>
      <c r="N292" s="314"/>
      <c r="O292" s="314"/>
      <c r="P292" s="314"/>
      <c r="Q292" s="314"/>
      <c r="R292" s="314"/>
      <c r="S292" s="314"/>
      <c r="T292" s="314"/>
      <c r="U292" s="314"/>
      <c r="V292" s="315">
        <f t="shared" si="18"/>
        <v>0</v>
      </c>
      <c r="W292" s="320">
        <f t="shared" si="19"/>
        <v>2</v>
      </c>
      <c r="X292" s="350" t="s">
        <v>1796</v>
      </c>
    </row>
    <row r="293" spans="1:24" x14ac:dyDescent="0.25">
      <c r="A293" s="337">
        <v>290</v>
      </c>
      <c r="B293" s="349" t="s">
        <v>270</v>
      </c>
      <c r="C293" s="314">
        <v>4</v>
      </c>
      <c r="D293" s="314">
        <v>2</v>
      </c>
      <c r="E293" s="314">
        <f t="shared" si="17"/>
        <v>6</v>
      </c>
      <c r="F293" s="314"/>
      <c r="G293" s="314"/>
      <c r="H293" s="314"/>
      <c r="I293" s="314"/>
      <c r="J293" s="314"/>
      <c r="K293" s="314">
        <f>1</f>
        <v>1</v>
      </c>
      <c r="L293" s="314"/>
      <c r="M293" s="314"/>
      <c r="N293" s="314"/>
      <c r="O293" s="314"/>
      <c r="P293" s="314"/>
      <c r="Q293" s="314"/>
      <c r="R293" s="314"/>
      <c r="S293" s="314"/>
      <c r="T293" s="314"/>
      <c r="U293" s="314"/>
      <c r="V293" s="315">
        <f t="shared" si="18"/>
        <v>1</v>
      </c>
      <c r="W293" s="325">
        <f t="shared" si="19"/>
        <v>5</v>
      </c>
      <c r="X293" s="350" t="s">
        <v>1788</v>
      </c>
    </row>
    <row r="294" spans="1:24" x14ac:dyDescent="0.25">
      <c r="A294" s="337">
        <v>291</v>
      </c>
      <c r="B294" s="349" t="s">
        <v>271</v>
      </c>
      <c r="C294" s="314">
        <v>0</v>
      </c>
      <c r="D294" s="314"/>
      <c r="E294" s="314">
        <f t="shared" si="17"/>
        <v>0</v>
      </c>
      <c r="F294" s="314"/>
      <c r="G294" s="314"/>
      <c r="H294" s="314"/>
      <c r="I294" s="314"/>
      <c r="J294" s="314"/>
      <c r="K294" s="314"/>
      <c r="L294" s="314"/>
      <c r="M294" s="314"/>
      <c r="N294" s="314"/>
      <c r="O294" s="314"/>
      <c r="P294" s="314"/>
      <c r="Q294" s="314"/>
      <c r="R294" s="314"/>
      <c r="S294" s="314"/>
      <c r="T294" s="314"/>
      <c r="U294" s="314"/>
      <c r="V294" s="315">
        <f t="shared" si="18"/>
        <v>0</v>
      </c>
      <c r="W294" s="319">
        <f t="shared" si="19"/>
        <v>0</v>
      </c>
      <c r="X294" s="350" t="s">
        <v>1796</v>
      </c>
    </row>
    <row r="295" spans="1:24" x14ac:dyDescent="0.25">
      <c r="A295" s="337">
        <v>292</v>
      </c>
      <c r="B295" s="349" t="s">
        <v>272</v>
      </c>
      <c r="C295" s="314">
        <v>6</v>
      </c>
      <c r="D295" s="314">
        <v>2</v>
      </c>
      <c r="E295" s="314">
        <f t="shared" si="17"/>
        <v>8</v>
      </c>
      <c r="F295" s="314"/>
      <c r="G295" s="314"/>
      <c r="H295" s="314"/>
      <c r="I295" s="314"/>
      <c r="J295" s="314"/>
      <c r="K295" s="314"/>
      <c r="L295" s="314"/>
      <c r="M295" s="314"/>
      <c r="N295" s="314"/>
      <c r="O295" s="314"/>
      <c r="P295" s="314"/>
      <c r="Q295" s="314"/>
      <c r="R295" s="314"/>
      <c r="S295" s="314"/>
      <c r="T295" s="314"/>
      <c r="U295" s="314"/>
      <c r="V295" s="315">
        <f t="shared" si="18"/>
        <v>0</v>
      </c>
      <c r="W295" s="317">
        <f t="shared" si="19"/>
        <v>8</v>
      </c>
      <c r="X295" s="350" t="s">
        <v>1796</v>
      </c>
    </row>
    <row r="296" spans="1:24" x14ac:dyDescent="0.25">
      <c r="A296" s="337">
        <v>293</v>
      </c>
      <c r="B296" s="349" t="s">
        <v>273</v>
      </c>
      <c r="C296" s="314">
        <v>0</v>
      </c>
      <c r="D296" s="314"/>
      <c r="E296" s="314">
        <f t="shared" si="17"/>
        <v>0</v>
      </c>
      <c r="F296" s="314"/>
      <c r="G296" s="314"/>
      <c r="H296" s="314"/>
      <c r="I296" s="314"/>
      <c r="J296" s="314"/>
      <c r="K296" s="314"/>
      <c r="L296" s="314"/>
      <c r="M296" s="314"/>
      <c r="N296" s="314"/>
      <c r="O296" s="314"/>
      <c r="P296" s="314"/>
      <c r="Q296" s="314"/>
      <c r="R296" s="314"/>
      <c r="S296" s="314"/>
      <c r="T296" s="314"/>
      <c r="U296" s="314"/>
      <c r="V296" s="315">
        <f t="shared" si="18"/>
        <v>0</v>
      </c>
      <c r="W296" s="319">
        <f t="shared" si="19"/>
        <v>0</v>
      </c>
      <c r="X296" s="350" t="s">
        <v>1796</v>
      </c>
    </row>
    <row r="297" spans="1:24" x14ac:dyDescent="0.25">
      <c r="A297" s="337">
        <v>294</v>
      </c>
      <c r="B297" s="349" t="s">
        <v>274</v>
      </c>
      <c r="C297" s="314">
        <v>3</v>
      </c>
      <c r="D297" s="314"/>
      <c r="E297" s="314">
        <f t="shared" si="17"/>
        <v>3</v>
      </c>
      <c r="F297" s="314"/>
      <c r="G297" s="314"/>
      <c r="H297" s="314"/>
      <c r="I297" s="314"/>
      <c r="J297" s="314"/>
      <c r="K297" s="314"/>
      <c r="L297" s="314"/>
      <c r="M297" s="314"/>
      <c r="N297" s="314"/>
      <c r="O297" s="314"/>
      <c r="P297" s="314"/>
      <c r="Q297" s="314"/>
      <c r="R297" s="314"/>
      <c r="S297" s="314"/>
      <c r="T297" s="314"/>
      <c r="U297" s="314"/>
      <c r="V297" s="315">
        <f t="shared" si="18"/>
        <v>0</v>
      </c>
      <c r="W297" s="325">
        <f t="shared" si="19"/>
        <v>3</v>
      </c>
      <c r="X297" s="350" t="s">
        <v>1796</v>
      </c>
    </row>
    <row r="298" spans="1:24" x14ac:dyDescent="0.25">
      <c r="A298" s="337">
        <v>295</v>
      </c>
      <c r="B298" s="349" t="s">
        <v>275</v>
      </c>
      <c r="C298" s="314">
        <v>6</v>
      </c>
      <c r="D298" s="314"/>
      <c r="E298" s="314">
        <f t="shared" si="17"/>
        <v>6</v>
      </c>
      <c r="F298" s="314"/>
      <c r="G298" s="314"/>
      <c r="H298" s="314"/>
      <c r="I298" s="314"/>
      <c r="J298" s="314"/>
      <c r="K298" s="314"/>
      <c r="L298" s="314"/>
      <c r="M298" s="314"/>
      <c r="N298" s="314"/>
      <c r="O298" s="314"/>
      <c r="P298" s="314"/>
      <c r="Q298" s="314"/>
      <c r="R298" s="314"/>
      <c r="S298" s="314"/>
      <c r="T298" s="314"/>
      <c r="U298" s="314"/>
      <c r="V298" s="315">
        <v>4</v>
      </c>
      <c r="W298" s="320">
        <f t="shared" si="19"/>
        <v>2</v>
      </c>
      <c r="X298" s="350" t="s">
        <v>1796</v>
      </c>
    </row>
    <row r="299" spans="1:24" x14ac:dyDescent="0.25">
      <c r="A299" s="337">
        <v>296</v>
      </c>
      <c r="B299" s="349" t="s">
        <v>276</v>
      </c>
      <c r="C299" s="314">
        <v>1</v>
      </c>
      <c r="D299" s="314"/>
      <c r="E299" s="314">
        <f t="shared" si="17"/>
        <v>1</v>
      </c>
      <c r="F299" s="314"/>
      <c r="G299" s="314"/>
      <c r="H299" s="314"/>
      <c r="I299" s="314"/>
      <c r="J299" s="314"/>
      <c r="K299" s="314"/>
      <c r="L299" s="314"/>
      <c r="M299" s="314"/>
      <c r="N299" s="314"/>
      <c r="O299" s="314"/>
      <c r="P299" s="314"/>
      <c r="Q299" s="314"/>
      <c r="R299" s="314"/>
      <c r="S299" s="314"/>
      <c r="T299" s="314"/>
      <c r="U299" s="314"/>
      <c r="V299" s="315">
        <f t="shared" si="18"/>
        <v>0</v>
      </c>
      <c r="W299" s="320">
        <f t="shared" si="19"/>
        <v>1</v>
      </c>
      <c r="X299" s="350" t="s">
        <v>1796</v>
      </c>
    </row>
    <row r="300" spans="1:24" x14ac:dyDescent="0.25">
      <c r="A300" s="337">
        <v>297</v>
      </c>
      <c r="B300" s="349" t="s">
        <v>277</v>
      </c>
      <c r="C300" s="314">
        <v>22</v>
      </c>
      <c r="D300" s="314"/>
      <c r="E300" s="314">
        <f t="shared" si="17"/>
        <v>22</v>
      </c>
      <c r="F300" s="314"/>
      <c r="G300" s="314"/>
      <c r="H300" s="314"/>
      <c r="I300" s="314">
        <f>5</f>
        <v>5</v>
      </c>
      <c r="J300" s="314"/>
      <c r="K300" s="314"/>
      <c r="L300" s="314"/>
      <c r="M300" s="314"/>
      <c r="N300" s="314"/>
      <c r="O300" s="314"/>
      <c r="P300" s="314"/>
      <c r="Q300" s="314"/>
      <c r="R300" s="314"/>
      <c r="S300" s="314"/>
      <c r="T300" s="314"/>
      <c r="U300" s="314"/>
      <c r="V300" s="315">
        <f t="shared" si="18"/>
        <v>5</v>
      </c>
      <c r="W300" s="317">
        <f t="shared" si="19"/>
        <v>17</v>
      </c>
      <c r="X300" s="350" t="s">
        <v>1796</v>
      </c>
    </row>
    <row r="301" spans="1:24" x14ac:dyDescent="0.25">
      <c r="A301" s="337">
        <v>298</v>
      </c>
      <c r="B301" s="349" t="s">
        <v>278</v>
      </c>
      <c r="C301" s="314">
        <v>62</v>
      </c>
      <c r="D301" s="314"/>
      <c r="E301" s="314">
        <f t="shared" si="17"/>
        <v>62</v>
      </c>
      <c r="F301" s="314"/>
      <c r="G301" s="314"/>
      <c r="H301" s="314"/>
      <c r="I301" s="314"/>
      <c r="J301" s="314"/>
      <c r="K301" s="314"/>
      <c r="L301" s="314"/>
      <c r="M301" s="314"/>
      <c r="N301" s="314"/>
      <c r="O301" s="314"/>
      <c r="P301" s="314"/>
      <c r="Q301" s="314"/>
      <c r="R301" s="314"/>
      <c r="S301" s="314"/>
      <c r="T301" s="314"/>
      <c r="U301" s="314"/>
      <c r="V301" s="315">
        <v>2</v>
      </c>
      <c r="W301" s="317">
        <f t="shared" si="19"/>
        <v>60</v>
      </c>
      <c r="X301" s="350" t="s">
        <v>1796</v>
      </c>
    </row>
    <row r="302" spans="1:24" x14ac:dyDescent="0.25">
      <c r="A302" s="337">
        <v>299</v>
      </c>
      <c r="B302" s="349" t="s">
        <v>279</v>
      </c>
      <c r="C302" s="314">
        <v>58</v>
      </c>
      <c r="D302" s="314"/>
      <c r="E302" s="314">
        <f t="shared" si="17"/>
        <v>58</v>
      </c>
      <c r="F302" s="314"/>
      <c r="G302" s="314"/>
      <c r="H302" s="314"/>
      <c r="I302" s="314"/>
      <c r="J302" s="314"/>
      <c r="K302" s="314"/>
      <c r="L302" s="314"/>
      <c r="M302" s="314"/>
      <c r="N302" s="314"/>
      <c r="O302" s="314"/>
      <c r="P302" s="314"/>
      <c r="Q302" s="314"/>
      <c r="R302" s="314"/>
      <c r="S302" s="314"/>
      <c r="T302" s="314"/>
      <c r="U302" s="314"/>
      <c r="V302" s="315">
        <v>2</v>
      </c>
      <c r="W302" s="317">
        <f t="shared" si="19"/>
        <v>56</v>
      </c>
      <c r="X302" s="350" t="s">
        <v>1796</v>
      </c>
    </row>
    <row r="303" spans="1:24" x14ac:dyDescent="0.25">
      <c r="A303" s="337">
        <v>300</v>
      </c>
      <c r="B303" s="349" t="s">
        <v>280</v>
      </c>
      <c r="C303" s="314">
        <v>4</v>
      </c>
      <c r="D303" s="314"/>
      <c r="E303" s="314">
        <f t="shared" si="17"/>
        <v>4</v>
      </c>
      <c r="F303" s="314"/>
      <c r="G303" s="314"/>
      <c r="H303" s="314"/>
      <c r="I303" s="314"/>
      <c r="J303" s="314"/>
      <c r="K303" s="314"/>
      <c r="L303" s="314"/>
      <c r="M303" s="314"/>
      <c r="N303" s="314"/>
      <c r="O303" s="314"/>
      <c r="P303" s="314"/>
      <c r="Q303" s="314"/>
      <c r="R303" s="314"/>
      <c r="S303" s="314"/>
      <c r="T303" s="314"/>
      <c r="U303" s="314"/>
      <c r="V303" s="315">
        <f t="shared" si="18"/>
        <v>0</v>
      </c>
      <c r="W303" s="325">
        <f t="shared" si="19"/>
        <v>4</v>
      </c>
      <c r="X303" s="350" t="s">
        <v>1796</v>
      </c>
    </row>
    <row r="304" spans="1:24" x14ac:dyDescent="0.25">
      <c r="A304" s="337">
        <v>301</v>
      </c>
      <c r="B304" s="349" t="s">
        <v>281</v>
      </c>
      <c r="C304" s="314">
        <v>0</v>
      </c>
      <c r="D304" s="314"/>
      <c r="E304" s="314">
        <f t="shared" si="17"/>
        <v>0</v>
      </c>
      <c r="F304" s="314"/>
      <c r="G304" s="314"/>
      <c r="H304" s="314"/>
      <c r="I304" s="314"/>
      <c r="J304" s="314"/>
      <c r="K304" s="314"/>
      <c r="L304" s="314"/>
      <c r="M304" s="314"/>
      <c r="N304" s="314"/>
      <c r="O304" s="314"/>
      <c r="P304" s="314"/>
      <c r="Q304" s="314"/>
      <c r="R304" s="314"/>
      <c r="S304" s="314"/>
      <c r="T304" s="314"/>
      <c r="U304" s="314"/>
      <c r="V304" s="315">
        <f t="shared" si="18"/>
        <v>0</v>
      </c>
      <c r="W304" s="319">
        <f t="shared" si="19"/>
        <v>0</v>
      </c>
      <c r="X304" s="350" t="s">
        <v>1796</v>
      </c>
    </row>
    <row r="305" spans="1:24" x14ac:dyDescent="0.25">
      <c r="A305" s="337">
        <v>302</v>
      </c>
      <c r="B305" s="349" t="s">
        <v>282</v>
      </c>
      <c r="C305" s="314">
        <v>20</v>
      </c>
      <c r="D305" s="314"/>
      <c r="E305" s="314">
        <f t="shared" si="17"/>
        <v>20</v>
      </c>
      <c r="F305" s="314"/>
      <c r="G305" s="314"/>
      <c r="H305" s="314"/>
      <c r="I305" s="314"/>
      <c r="J305" s="314"/>
      <c r="K305" s="314"/>
      <c r="L305" s="314"/>
      <c r="M305" s="314"/>
      <c r="N305" s="314"/>
      <c r="O305" s="314"/>
      <c r="P305" s="314"/>
      <c r="Q305" s="314"/>
      <c r="R305" s="314"/>
      <c r="S305" s="314"/>
      <c r="T305" s="314"/>
      <c r="U305" s="314"/>
      <c r="V305" s="315">
        <f t="shared" si="18"/>
        <v>0</v>
      </c>
      <c r="W305" s="317">
        <f t="shared" si="19"/>
        <v>20</v>
      </c>
      <c r="X305" s="350" t="s">
        <v>1796</v>
      </c>
    </row>
    <row r="306" spans="1:24" x14ac:dyDescent="0.25">
      <c r="A306" s="337">
        <v>303</v>
      </c>
      <c r="B306" s="349" t="s">
        <v>283</v>
      </c>
      <c r="C306" s="314">
        <v>5</v>
      </c>
      <c r="D306" s="314"/>
      <c r="E306" s="314">
        <f t="shared" si="17"/>
        <v>5</v>
      </c>
      <c r="F306" s="314"/>
      <c r="G306" s="314"/>
      <c r="H306" s="314"/>
      <c r="I306" s="314"/>
      <c r="J306" s="314"/>
      <c r="K306" s="314"/>
      <c r="L306" s="314"/>
      <c r="M306" s="314"/>
      <c r="N306" s="314"/>
      <c r="O306" s="314"/>
      <c r="P306" s="314"/>
      <c r="Q306" s="314"/>
      <c r="R306" s="314"/>
      <c r="S306" s="314"/>
      <c r="T306" s="314"/>
      <c r="U306" s="314"/>
      <c r="V306" s="315">
        <f t="shared" si="18"/>
        <v>0</v>
      </c>
      <c r="W306" s="325">
        <f t="shared" si="19"/>
        <v>5</v>
      </c>
      <c r="X306" s="350" t="s">
        <v>1796</v>
      </c>
    </row>
    <row r="307" spans="1:24" x14ac:dyDescent="0.25">
      <c r="A307" s="337">
        <v>304</v>
      </c>
      <c r="B307" s="349" t="s">
        <v>284</v>
      </c>
      <c r="C307" s="314">
        <v>21</v>
      </c>
      <c r="D307" s="314"/>
      <c r="E307" s="314">
        <f t="shared" si="17"/>
        <v>21</v>
      </c>
      <c r="F307" s="314"/>
      <c r="G307" s="314"/>
      <c r="H307" s="314"/>
      <c r="I307" s="314"/>
      <c r="J307" s="314"/>
      <c r="K307" s="314"/>
      <c r="L307" s="314"/>
      <c r="M307" s="314"/>
      <c r="N307" s="314"/>
      <c r="O307" s="314"/>
      <c r="P307" s="314"/>
      <c r="Q307" s="314"/>
      <c r="R307" s="314"/>
      <c r="S307" s="314"/>
      <c r="T307" s="314"/>
      <c r="U307" s="314"/>
      <c r="V307" s="315">
        <f t="shared" si="18"/>
        <v>0</v>
      </c>
      <c r="W307" s="317">
        <f t="shared" si="19"/>
        <v>21</v>
      </c>
      <c r="X307" s="350" t="s">
        <v>1796</v>
      </c>
    </row>
    <row r="308" spans="1:24" x14ac:dyDescent="0.25">
      <c r="A308" s="337">
        <v>305</v>
      </c>
      <c r="B308" s="349" t="s">
        <v>285</v>
      </c>
      <c r="C308" s="314">
        <v>9</v>
      </c>
      <c r="D308" s="314"/>
      <c r="E308" s="314">
        <f t="shared" si="17"/>
        <v>9</v>
      </c>
      <c r="F308" s="314"/>
      <c r="G308" s="314"/>
      <c r="H308" s="314"/>
      <c r="I308" s="314"/>
      <c r="J308" s="314"/>
      <c r="K308" s="314"/>
      <c r="L308" s="314"/>
      <c r="M308" s="314"/>
      <c r="N308" s="314"/>
      <c r="O308" s="314"/>
      <c r="P308" s="314"/>
      <c r="Q308" s="314"/>
      <c r="R308" s="314"/>
      <c r="S308" s="314"/>
      <c r="T308" s="314"/>
      <c r="U308" s="314"/>
      <c r="V308" s="315">
        <f t="shared" si="18"/>
        <v>0</v>
      </c>
      <c r="W308" s="317">
        <f t="shared" si="19"/>
        <v>9</v>
      </c>
      <c r="X308" s="350" t="s">
        <v>1796</v>
      </c>
    </row>
    <row r="309" spans="1:24" x14ac:dyDescent="0.25">
      <c r="A309" s="337">
        <v>306</v>
      </c>
      <c r="B309" s="349" t="s">
        <v>286</v>
      </c>
      <c r="C309" s="314">
        <v>3</v>
      </c>
      <c r="D309" s="314"/>
      <c r="E309" s="314">
        <f t="shared" si="17"/>
        <v>3</v>
      </c>
      <c r="F309" s="314"/>
      <c r="G309" s="314"/>
      <c r="H309" s="314"/>
      <c r="I309" s="314"/>
      <c r="J309" s="314"/>
      <c r="K309" s="314"/>
      <c r="L309" s="314"/>
      <c r="M309" s="314"/>
      <c r="N309" s="314"/>
      <c r="O309" s="314"/>
      <c r="P309" s="314"/>
      <c r="Q309" s="314"/>
      <c r="R309" s="314"/>
      <c r="S309" s="314"/>
      <c r="T309" s="314"/>
      <c r="U309" s="314"/>
      <c r="V309" s="315">
        <f t="shared" si="18"/>
        <v>0</v>
      </c>
      <c r="W309" s="325">
        <f t="shared" si="19"/>
        <v>3</v>
      </c>
      <c r="X309" s="350" t="s">
        <v>1796</v>
      </c>
    </row>
    <row r="310" spans="1:24" x14ac:dyDescent="0.25">
      <c r="A310" s="337">
        <v>307</v>
      </c>
      <c r="B310" s="349" t="s">
        <v>287</v>
      </c>
      <c r="C310" s="314">
        <v>2</v>
      </c>
      <c r="D310" s="314"/>
      <c r="E310" s="314">
        <f t="shared" si="17"/>
        <v>2</v>
      </c>
      <c r="F310" s="314"/>
      <c r="G310" s="314"/>
      <c r="H310" s="314"/>
      <c r="I310" s="314"/>
      <c r="J310" s="314"/>
      <c r="K310" s="314"/>
      <c r="L310" s="314"/>
      <c r="M310" s="314"/>
      <c r="N310" s="314"/>
      <c r="O310" s="314"/>
      <c r="P310" s="314"/>
      <c r="Q310" s="314"/>
      <c r="R310" s="314"/>
      <c r="S310" s="314"/>
      <c r="T310" s="314"/>
      <c r="U310" s="314"/>
      <c r="V310" s="315">
        <f t="shared" si="18"/>
        <v>0</v>
      </c>
      <c r="W310" s="320">
        <f t="shared" si="19"/>
        <v>2</v>
      </c>
      <c r="X310" s="350" t="s">
        <v>1796</v>
      </c>
    </row>
    <row r="311" spans="1:24" x14ac:dyDescent="0.25">
      <c r="A311" s="337">
        <v>308</v>
      </c>
      <c r="B311" s="349" t="s">
        <v>288</v>
      </c>
      <c r="C311" s="314">
        <v>2</v>
      </c>
      <c r="D311" s="314"/>
      <c r="E311" s="314">
        <f t="shared" si="17"/>
        <v>2</v>
      </c>
      <c r="F311" s="314"/>
      <c r="G311" s="314"/>
      <c r="H311" s="314"/>
      <c r="I311" s="314"/>
      <c r="J311" s="314"/>
      <c r="K311" s="314"/>
      <c r="L311" s="314"/>
      <c r="M311" s="314"/>
      <c r="N311" s="314"/>
      <c r="O311" s="314"/>
      <c r="P311" s="314"/>
      <c r="Q311" s="314"/>
      <c r="R311" s="314"/>
      <c r="S311" s="314"/>
      <c r="T311" s="314"/>
      <c r="U311" s="314"/>
      <c r="V311" s="315">
        <f t="shared" si="18"/>
        <v>0</v>
      </c>
      <c r="W311" s="320">
        <f t="shared" si="19"/>
        <v>2</v>
      </c>
      <c r="X311" s="350" t="s">
        <v>1796</v>
      </c>
    </row>
    <row r="312" spans="1:24" x14ac:dyDescent="0.25">
      <c r="A312" s="337">
        <v>309</v>
      </c>
      <c r="B312" s="349" t="s">
        <v>289</v>
      </c>
      <c r="C312" s="314">
        <v>5</v>
      </c>
      <c r="D312" s="314"/>
      <c r="E312" s="314">
        <f t="shared" si="17"/>
        <v>5</v>
      </c>
      <c r="F312" s="314"/>
      <c r="G312" s="314"/>
      <c r="H312" s="314"/>
      <c r="I312" s="314"/>
      <c r="J312" s="314"/>
      <c r="K312" s="314"/>
      <c r="L312" s="314"/>
      <c r="M312" s="314"/>
      <c r="N312" s="314"/>
      <c r="O312" s="314"/>
      <c r="P312" s="314"/>
      <c r="Q312" s="314"/>
      <c r="R312" s="314"/>
      <c r="S312" s="314"/>
      <c r="T312" s="314"/>
      <c r="U312" s="314"/>
      <c r="V312" s="315">
        <f t="shared" si="18"/>
        <v>0</v>
      </c>
      <c r="W312" s="325">
        <f t="shared" si="19"/>
        <v>5</v>
      </c>
      <c r="X312" s="350" t="s">
        <v>1796</v>
      </c>
    </row>
    <row r="313" spans="1:24" x14ac:dyDescent="0.25">
      <c r="A313" s="337">
        <v>310</v>
      </c>
      <c r="B313" s="349" t="s">
        <v>290</v>
      </c>
      <c r="C313" s="314">
        <v>4</v>
      </c>
      <c r="D313" s="314"/>
      <c r="E313" s="314">
        <f t="shared" si="17"/>
        <v>4</v>
      </c>
      <c r="F313" s="314"/>
      <c r="G313" s="314"/>
      <c r="H313" s="314"/>
      <c r="I313" s="314"/>
      <c r="J313" s="314"/>
      <c r="K313" s="314"/>
      <c r="L313" s="314"/>
      <c r="M313" s="314"/>
      <c r="N313" s="314"/>
      <c r="O313" s="314"/>
      <c r="P313" s="314"/>
      <c r="Q313" s="314"/>
      <c r="R313" s="314"/>
      <c r="S313" s="314"/>
      <c r="T313" s="314"/>
      <c r="U313" s="314"/>
      <c r="V313" s="315">
        <f t="shared" si="18"/>
        <v>0</v>
      </c>
      <c r="W313" s="325">
        <f t="shared" si="19"/>
        <v>4</v>
      </c>
      <c r="X313" s="350" t="s">
        <v>1796</v>
      </c>
    </row>
    <row r="314" spans="1:24" x14ac:dyDescent="0.25">
      <c r="A314" s="337">
        <v>311</v>
      </c>
      <c r="B314" s="349" t="s">
        <v>291</v>
      </c>
      <c r="C314" s="314">
        <v>11</v>
      </c>
      <c r="D314" s="314"/>
      <c r="E314" s="314">
        <f t="shared" si="17"/>
        <v>11</v>
      </c>
      <c r="F314" s="314"/>
      <c r="G314" s="314"/>
      <c r="H314" s="314"/>
      <c r="I314" s="314"/>
      <c r="J314" s="314"/>
      <c r="K314" s="314"/>
      <c r="L314" s="314"/>
      <c r="M314" s="314"/>
      <c r="N314" s="314"/>
      <c r="O314" s="314"/>
      <c r="P314" s="314"/>
      <c r="Q314" s="314"/>
      <c r="R314" s="314"/>
      <c r="S314" s="314"/>
      <c r="T314" s="314"/>
      <c r="U314" s="314"/>
      <c r="V314" s="315">
        <f t="shared" si="18"/>
        <v>0</v>
      </c>
      <c r="W314" s="317">
        <f t="shared" si="19"/>
        <v>11</v>
      </c>
      <c r="X314" s="350" t="s">
        <v>1796</v>
      </c>
    </row>
    <row r="315" spans="1:24" x14ac:dyDescent="0.25">
      <c r="A315" s="337">
        <v>312</v>
      </c>
      <c r="B315" s="349" t="s">
        <v>292</v>
      </c>
      <c r="C315" s="314">
        <v>1</v>
      </c>
      <c r="D315" s="314">
        <v>1</v>
      </c>
      <c r="E315" s="314">
        <f t="shared" si="17"/>
        <v>2</v>
      </c>
      <c r="F315" s="314"/>
      <c r="G315" s="314"/>
      <c r="H315" s="314"/>
      <c r="I315" s="314"/>
      <c r="J315" s="314"/>
      <c r="K315" s="314"/>
      <c r="L315" s="314"/>
      <c r="M315" s="314"/>
      <c r="N315" s="314"/>
      <c r="O315" s="314"/>
      <c r="P315" s="314"/>
      <c r="Q315" s="314"/>
      <c r="R315" s="314"/>
      <c r="S315" s="314"/>
      <c r="T315" s="314"/>
      <c r="U315" s="314"/>
      <c r="V315" s="315">
        <f t="shared" si="18"/>
        <v>0</v>
      </c>
      <c r="W315" s="320">
        <f t="shared" si="19"/>
        <v>2</v>
      </c>
      <c r="X315" s="350" t="s">
        <v>1796</v>
      </c>
    </row>
    <row r="316" spans="1:24" x14ac:dyDescent="0.25">
      <c r="A316" s="337">
        <v>313</v>
      </c>
      <c r="B316" s="349" t="s">
        <v>293</v>
      </c>
      <c r="C316" s="314">
        <v>5</v>
      </c>
      <c r="D316" s="314"/>
      <c r="E316" s="314">
        <f t="shared" si="17"/>
        <v>5</v>
      </c>
      <c r="F316" s="314"/>
      <c r="G316" s="314"/>
      <c r="H316" s="314"/>
      <c r="I316" s="314"/>
      <c r="J316" s="314"/>
      <c r="K316" s="314"/>
      <c r="L316" s="314"/>
      <c r="M316" s="314"/>
      <c r="N316" s="314"/>
      <c r="O316" s="314"/>
      <c r="P316" s="314"/>
      <c r="Q316" s="314"/>
      <c r="R316" s="314"/>
      <c r="S316" s="314"/>
      <c r="T316" s="314"/>
      <c r="U316" s="314"/>
      <c r="V316" s="315">
        <f t="shared" si="18"/>
        <v>0</v>
      </c>
      <c r="W316" s="325">
        <f t="shared" si="19"/>
        <v>5</v>
      </c>
      <c r="X316" s="350" t="s">
        <v>1796</v>
      </c>
    </row>
    <row r="317" spans="1:24" x14ac:dyDescent="0.25">
      <c r="A317" s="337">
        <v>314</v>
      </c>
      <c r="B317" s="349" t="s">
        <v>294</v>
      </c>
      <c r="C317" s="314">
        <v>13</v>
      </c>
      <c r="D317" s="314">
        <v>3</v>
      </c>
      <c r="E317" s="314">
        <f t="shared" si="17"/>
        <v>16</v>
      </c>
      <c r="F317" s="314"/>
      <c r="G317" s="314"/>
      <c r="H317" s="314"/>
      <c r="I317" s="314"/>
      <c r="J317" s="314">
        <f>1</f>
        <v>1</v>
      </c>
      <c r="K317" s="314">
        <f>8</f>
        <v>8</v>
      </c>
      <c r="L317" s="314">
        <f>1</f>
        <v>1</v>
      </c>
      <c r="M317" s="314"/>
      <c r="N317" s="314"/>
      <c r="O317" s="314"/>
      <c r="P317" s="314"/>
      <c r="Q317" s="314"/>
      <c r="R317" s="314"/>
      <c r="S317" s="314"/>
      <c r="T317" s="314"/>
      <c r="U317" s="314"/>
      <c r="V317" s="315">
        <f t="shared" si="18"/>
        <v>10</v>
      </c>
      <c r="W317" s="317">
        <f t="shared" si="19"/>
        <v>6</v>
      </c>
      <c r="X317" s="350" t="s">
        <v>1796</v>
      </c>
    </row>
    <row r="318" spans="1:24" x14ac:dyDescent="0.25">
      <c r="A318" s="337">
        <v>315</v>
      </c>
      <c r="B318" s="349" t="s">
        <v>295</v>
      </c>
      <c r="C318" s="314">
        <v>4</v>
      </c>
      <c r="D318" s="314"/>
      <c r="E318" s="314">
        <f t="shared" si="17"/>
        <v>4</v>
      </c>
      <c r="F318" s="314"/>
      <c r="G318" s="314"/>
      <c r="H318" s="314"/>
      <c r="I318" s="314"/>
      <c r="J318" s="314"/>
      <c r="K318" s="314"/>
      <c r="L318" s="314"/>
      <c r="M318" s="314"/>
      <c r="N318" s="314"/>
      <c r="O318" s="314"/>
      <c r="P318" s="314"/>
      <c r="Q318" s="314"/>
      <c r="R318" s="314"/>
      <c r="S318" s="314"/>
      <c r="T318" s="314"/>
      <c r="U318" s="314"/>
      <c r="V318" s="315">
        <f t="shared" si="18"/>
        <v>0</v>
      </c>
      <c r="W318" s="325">
        <f t="shared" si="19"/>
        <v>4</v>
      </c>
      <c r="X318" s="350" t="s">
        <v>1796</v>
      </c>
    </row>
    <row r="319" spans="1:24" x14ac:dyDescent="0.25">
      <c r="A319" s="337">
        <v>316</v>
      </c>
      <c r="B319" s="349" t="s">
        <v>296</v>
      </c>
      <c r="C319" s="314">
        <v>1</v>
      </c>
      <c r="D319" s="314"/>
      <c r="E319" s="314">
        <f t="shared" si="17"/>
        <v>1</v>
      </c>
      <c r="F319" s="314"/>
      <c r="G319" s="314"/>
      <c r="H319" s="314"/>
      <c r="I319" s="314"/>
      <c r="J319" s="314"/>
      <c r="K319" s="314"/>
      <c r="L319" s="314"/>
      <c r="M319" s="314"/>
      <c r="N319" s="314"/>
      <c r="O319" s="314"/>
      <c r="P319" s="314"/>
      <c r="Q319" s="314"/>
      <c r="R319" s="314"/>
      <c r="S319" s="314"/>
      <c r="T319" s="314"/>
      <c r="U319" s="314"/>
      <c r="V319" s="315">
        <f t="shared" si="18"/>
        <v>0</v>
      </c>
      <c r="W319" s="320">
        <f t="shared" si="19"/>
        <v>1</v>
      </c>
      <c r="X319" s="350" t="s">
        <v>1796</v>
      </c>
    </row>
    <row r="320" spans="1:24" x14ac:dyDescent="0.25">
      <c r="A320" s="337">
        <v>317</v>
      </c>
      <c r="B320" s="349" t="s">
        <v>297</v>
      </c>
      <c r="C320" s="314">
        <v>2</v>
      </c>
      <c r="D320" s="314"/>
      <c r="E320" s="314">
        <f t="shared" si="17"/>
        <v>2</v>
      </c>
      <c r="F320" s="314"/>
      <c r="G320" s="314"/>
      <c r="H320" s="314"/>
      <c r="I320" s="314"/>
      <c r="J320" s="314"/>
      <c r="K320" s="314"/>
      <c r="L320" s="314"/>
      <c r="M320" s="314"/>
      <c r="N320" s="314"/>
      <c r="O320" s="314"/>
      <c r="P320" s="314"/>
      <c r="Q320" s="314"/>
      <c r="R320" s="314"/>
      <c r="S320" s="314"/>
      <c r="T320" s="314"/>
      <c r="U320" s="314"/>
      <c r="V320" s="315">
        <f t="shared" si="18"/>
        <v>0</v>
      </c>
      <c r="W320" s="320">
        <f t="shared" si="19"/>
        <v>2</v>
      </c>
      <c r="X320" s="350" t="s">
        <v>1796</v>
      </c>
    </row>
    <row r="321" spans="1:24" x14ac:dyDescent="0.25">
      <c r="A321" s="337">
        <v>318</v>
      </c>
      <c r="B321" s="349" t="s">
        <v>74</v>
      </c>
      <c r="C321" s="314">
        <v>1</v>
      </c>
      <c r="D321" s="314"/>
      <c r="E321" s="314">
        <f t="shared" si="17"/>
        <v>1</v>
      </c>
      <c r="F321" s="314"/>
      <c r="G321" s="314"/>
      <c r="H321" s="314"/>
      <c r="I321" s="314"/>
      <c r="J321" s="314"/>
      <c r="K321" s="314"/>
      <c r="L321" s="314"/>
      <c r="M321" s="314"/>
      <c r="N321" s="314"/>
      <c r="O321" s="314"/>
      <c r="P321" s="314"/>
      <c r="Q321" s="314"/>
      <c r="R321" s="314"/>
      <c r="S321" s="314"/>
      <c r="T321" s="314"/>
      <c r="U321" s="314"/>
      <c r="V321" s="315">
        <f t="shared" si="18"/>
        <v>0</v>
      </c>
      <c r="W321" s="320">
        <f>E321-V321</f>
        <v>1</v>
      </c>
      <c r="X321" s="350" t="s">
        <v>1796</v>
      </c>
    </row>
    <row r="322" spans="1:24" x14ac:dyDescent="0.25">
      <c r="A322" s="337">
        <v>319</v>
      </c>
      <c r="B322" s="349" t="s">
        <v>298</v>
      </c>
      <c r="C322" s="314">
        <v>2</v>
      </c>
      <c r="D322" s="314"/>
      <c r="E322" s="314">
        <f t="shared" si="17"/>
        <v>2</v>
      </c>
      <c r="F322" s="314"/>
      <c r="G322" s="314"/>
      <c r="H322" s="314"/>
      <c r="I322" s="314"/>
      <c r="J322" s="314"/>
      <c r="K322" s="314"/>
      <c r="L322" s="314"/>
      <c r="M322" s="314"/>
      <c r="N322" s="314"/>
      <c r="O322" s="314"/>
      <c r="P322" s="314"/>
      <c r="Q322" s="314"/>
      <c r="R322" s="314">
        <f>1</f>
        <v>1</v>
      </c>
      <c r="S322" s="314"/>
      <c r="T322" s="314"/>
      <c r="U322" s="314"/>
      <c r="V322" s="315">
        <f t="shared" si="18"/>
        <v>1</v>
      </c>
      <c r="W322" s="320">
        <f t="shared" si="19"/>
        <v>1</v>
      </c>
      <c r="X322" s="350" t="s">
        <v>1796</v>
      </c>
    </row>
    <row r="323" spans="1:24" x14ac:dyDescent="0.25">
      <c r="A323" s="337">
        <v>320</v>
      </c>
      <c r="B323" s="349" t="s">
        <v>299</v>
      </c>
      <c r="C323" s="314">
        <v>5</v>
      </c>
      <c r="D323" s="314"/>
      <c r="E323" s="314">
        <f t="shared" ref="E323:E386" si="20">C323+D323</f>
        <v>5</v>
      </c>
      <c r="F323" s="314"/>
      <c r="G323" s="314"/>
      <c r="H323" s="314"/>
      <c r="I323" s="314"/>
      <c r="J323" s="314"/>
      <c r="K323" s="314"/>
      <c r="L323" s="314"/>
      <c r="M323" s="314"/>
      <c r="N323" s="314"/>
      <c r="O323" s="314"/>
      <c r="P323" s="314"/>
      <c r="Q323" s="314"/>
      <c r="R323" s="314"/>
      <c r="S323" s="314"/>
      <c r="T323" s="314"/>
      <c r="U323" s="314"/>
      <c r="V323" s="315">
        <f t="shared" ref="V323:V386" si="21">SUM(F323:U323)</f>
        <v>0</v>
      </c>
      <c r="W323" s="325">
        <f t="shared" ref="W323:W386" si="22">E323-V323</f>
        <v>5</v>
      </c>
      <c r="X323" s="350" t="s">
        <v>1796</v>
      </c>
    </row>
    <row r="324" spans="1:24" x14ac:dyDescent="0.25">
      <c r="A324" s="337">
        <v>321</v>
      </c>
      <c r="B324" s="349" t="s">
        <v>300</v>
      </c>
      <c r="C324" s="314">
        <v>4</v>
      </c>
      <c r="D324" s="314">
        <v>4</v>
      </c>
      <c r="E324" s="314">
        <f t="shared" si="20"/>
        <v>8</v>
      </c>
      <c r="F324" s="314"/>
      <c r="G324" s="314"/>
      <c r="H324" s="314"/>
      <c r="I324" s="314"/>
      <c r="J324" s="314"/>
      <c r="K324" s="314"/>
      <c r="L324" s="314"/>
      <c r="M324" s="314"/>
      <c r="N324" s="314"/>
      <c r="O324" s="314"/>
      <c r="P324" s="314"/>
      <c r="Q324" s="314"/>
      <c r="R324" s="314"/>
      <c r="S324" s="314"/>
      <c r="T324" s="314"/>
      <c r="U324" s="314"/>
      <c r="V324" s="315">
        <f t="shared" si="21"/>
        <v>0</v>
      </c>
      <c r="W324" s="317">
        <f t="shared" si="22"/>
        <v>8</v>
      </c>
      <c r="X324" s="350" t="s">
        <v>1796</v>
      </c>
    </row>
    <row r="325" spans="1:24" x14ac:dyDescent="0.25">
      <c r="A325" s="337">
        <v>322</v>
      </c>
      <c r="B325" s="349" t="s">
        <v>301</v>
      </c>
      <c r="C325" s="314">
        <v>2</v>
      </c>
      <c r="D325" s="314"/>
      <c r="E325" s="314">
        <f t="shared" si="20"/>
        <v>2</v>
      </c>
      <c r="F325" s="314"/>
      <c r="G325" s="314"/>
      <c r="H325" s="314"/>
      <c r="I325" s="314"/>
      <c r="J325" s="314"/>
      <c r="K325" s="314"/>
      <c r="L325" s="314"/>
      <c r="M325" s="314"/>
      <c r="N325" s="314"/>
      <c r="O325" s="314"/>
      <c r="P325" s="314"/>
      <c r="Q325" s="314"/>
      <c r="R325" s="314"/>
      <c r="S325" s="314"/>
      <c r="T325" s="314"/>
      <c r="U325" s="314"/>
      <c r="V325" s="315">
        <f t="shared" si="21"/>
        <v>0</v>
      </c>
      <c r="W325" s="320">
        <f t="shared" si="22"/>
        <v>2</v>
      </c>
      <c r="X325" s="350" t="s">
        <v>1796</v>
      </c>
    </row>
    <row r="326" spans="1:24" x14ac:dyDescent="0.25">
      <c r="A326" s="337">
        <v>323</v>
      </c>
      <c r="B326" s="349" t="s">
        <v>302</v>
      </c>
      <c r="C326" s="314">
        <v>5</v>
      </c>
      <c r="D326" s="314"/>
      <c r="E326" s="314">
        <f t="shared" si="20"/>
        <v>5</v>
      </c>
      <c r="F326" s="314"/>
      <c r="G326" s="314"/>
      <c r="H326" s="314"/>
      <c r="I326" s="314"/>
      <c r="J326" s="314"/>
      <c r="K326" s="314"/>
      <c r="L326" s="314"/>
      <c r="M326" s="314"/>
      <c r="N326" s="314"/>
      <c r="O326" s="314"/>
      <c r="P326" s="314"/>
      <c r="Q326" s="314"/>
      <c r="R326" s="314"/>
      <c r="S326" s="314"/>
      <c r="T326" s="314"/>
      <c r="U326" s="314"/>
      <c r="V326" s="315">
        <f t="shared" si="21"/>
        <v>0</v>
      </c>
      <c r="W326" s="325">
        <f t="shared" si="22"/>
        <v>5</v>
      </c>
      <c r="X326" s="350" t="s">
        <v>1796</v>
      </c>
    </row>
    <row r="327" spans="1:24" x14ac:dyDescent="0.25">
      <c r="A327" s="337">
        <v>324</v>
      </c>
      <c r="B327" s="349" t="s">
        <v>303</v>
      </c>
      <c r="C327" s="314">
        <v>7</v>
      </c>
      <c r="D327" s="314"/>
      <c r="E327" s="314">
        <f t="shared" si="20"/>
        <v>7</v>
      </c>
      <c r="F327" s="314"/>
      <c r="G327" s="314"/>
      <c r="H327" s="314"/>
      <c r="I327" s="314"/>
      <c r="J327" s="314"/>
      <c r="K327" s="314"/>
      <c r="L327" s="314"/>
      <c r="M327" s="314"/>
      <c r="N327" s="314"/>
      <c r="O327" s="314"/>
      <c r="P327" s="314"/>
      <c r="Q327" s="314"/>
      <c r="R327" s="314"/>
      <c r="S327" s="314"/>
      <c r="T327" s="314"/>
      <c r="U327" s="314"/>
      <c r="V327" s="315">
        <f t="shared" si="21"/>
        <v>0</v>
      </c>
      <c r="W327" s="317">
        <f t="shared" si="22"/>
        <v>7</v>
      </c>
      <c r="X327" s="350" t="s">
        <v>1796</v>
      </c>
    </row>
    <row r="328" spans="1:24" x14ac:dyDescent="0.25">
      <c r="A328" s="337">
        <v>325</v>
      </c>
      <c r="B328" s="349" t="s">
        <v>1890</v>
      </c>
      <c r="C328" s="314">
        <v>17</v>
      </c>
      <c r="D328" s="314"/>
      <c r="E328" s="314">
        <f t="shared" si="20"/>
        <v>17</v>
      </c>
      <c r="F328" s="314"/>
      <c r="G328" s="314"/>
      <c r="H328" s="314"/>
      <c r="I328" s="314"/>
      <c r="J328" s="314"/>
      <c r="K328" s="314"/>
      <c r="L328" s="314"/>
      <c r="M328" s="314"/>
      <c r="N328" s="314"/>
      <c r="O328" s="314"/>
      <c r="P328" s="314"/>
      <c r="Q328" s="314"/>
      <c r="R328" s="314">
        <f>3</f>
        <v>3</v>
      </c>
      <c r="S328" s="314"/>
      <c r="T328" s="314"/>
      <c r="U328" s="314"/>
      <c r="V328" s="315">
        <f t="shared" si="21"/>
        <v>3</v>
      </c>
      <c r="W328" s="317">
        <f t="shared" si="22"/>
        <v>14</v>
      </c>
      <c r="X328" s="350" t="s">
        <v>1796</v>
      </c>
    </row>
    <row r="329" spans="1:24" x14ac:dyDescent="0.25">
      <c r="A329" s="337">
        <v>326</v>
      </c>
      <c r="B329" s="349" t="s">
        <v>304</v>
      </c>
      <c r="C329" s="314">
        <v>1</v>
      </c>
      <c r="D329" s="314"/>
      <c r="E329" s="314">
        <f t="shared" si="20"/>
        <v>1</v>
      </c>
      <c r="F329" s="314"/>
      <c r="G329" s="314"/>
      <c r="H329" s="314"/>
      <c r="I329" s="314"/>
      <c r="J329" s="314"/>
      <c r="K329" s="314"/>
      <c r="L329" s="314"/>
      <c r="M329" s="314"/>
      <c r="N329" s="314"/>
      <c r="O329" s="314"/>
      <c r="P329" s="314"/>
      <c r="Q329" s="314"/>
      <c r="R329" s="314"/>
      <c r="S329" s="314"/>
      <c r="T329" s="314"/>
      <c r="U329" s="314"/>
      <c r="V329" s="315">
        <f t="shared" si="21"/>
        <v>0</v>
      </c>
      <c r="W329" s="320">
        <f t="shared" si="22"/>
        <v>1</v>
      </c>
      <c r="X329" s="350" t="s">
        <v>1796</v>
      </c>
    </row>
    <row r="330" spans="1:24" x14ac:dyDescent="0.25">
      <c r="A330" s="337">
        <v>327</v>
      </c>
      <c r="B330" s="349" t="s">
        <v>305</v>
      </c>
      <c r="C330" s="314">
        <v>1</v>
      </c>
      <c r="D330" s="314"/>
      <c r="E330" s="314">
        <f t="shared" si="20"/>
        <v>1</v>
      </c>
      <c r="F330" s="314"/>
      <c r="G330" s="314"/>
      <c r="H330" s="314"/>
      <c r="I330" s="314"/>
      <c r="J330" s="314"/>
      <c r="K330" s="314"/>
      <c r="L330" s="314"/>
      <c r="M330" s="314"/>
      <c r="N330" s="314"/>
      <c r="O330" s="314"/>
      <c r="P330" s="314"/>
      <c r="Q330" s="314"/>
      <c r="R330" s="314"/>
      <c r="S330" s="314"/>
      <c r="T330" s="314"/>
      <c r="U330" s="314"/>
      <c r="V330" s="315">
        <f t="shared" si="21"/>
        <v>0</v>
      </c>
      <c r="W330" s="320">
        <f t="shared" si="22"/>
        <v>1</v>
      </c>
      <c r="X330" s="350" t="s">
        <v>1796</v>
      </c>
    </row>
    <row r="331" spans="1:24" x14ac:dyDescent="0.25">
      <c r="A331" s="337">
        <v>328</v>
      </c>
      <c r="B331" s="349" t="s">
        <v>306</v>
      </c>
      <c r="C331" s="314">
        <v>6</v>
      </c>
      <c r="D331" s="314">
        <f>4</f>
        <v>4</v>
      </c>
      <c r="E331" s="314">
        <f t="shared" si="20"/>
        <v>10</v>
      </c>
      <c r="F331" s="314">
        <f>1</f>
        <v>1</v>
      </c>
      <c r="G331" s="314"/>
      <c r="H331" s="314"/>
      <c r="I331" s="314"/>
      <c r="J331" s="314"/>
      <c r="K331" s="314"/>
      <c r="L331" s="314"/>
      <c r="M331" s="314"/>
      <c r="N331" s="314"/>
      <c r="O331" s="314"/>
      <c r="P331" s="314"/>
      <c r="Q331" s="314"/>
      <c r="R331" s="314"/>
      <c r="S331" s="314"/>
      <c r="T331" s="314"/>
      <c r="U331" s="314"/>
      <c r="V331" s="315">
        <v>2</v>
      </c>
      <c r="W331" s="317">
        <f t="shared" si="22"/>
        <v>8</v>
      </c>
      <c r="X331" s="350" t="s">
        <v>2513</v>
      </c>
    </row>
    <row r="332" spans="1:24" x14ac:dyDescent="0.25">
      <c r="A332" s="337">
        <v>329</v>
      </c>
      <c r="B332" s="349" t="s">
        <v>307</v>
      </c>
      <c r="C332" s="314">
        <v>6</v>
      </c>
      <c r="D332" s="314">
        <f>2</f>
        <v>2</v>
      </c>
      <c r="E332" s="314">
        <f t="shared" si="20"/>
        <v>8</v>
      </c>
      <c r="F332" s="314">
        <f>1</f>
        <v>1</v>
      </c>
      <c r="G332" s="314"/>
      <c r="H332" s="314"/>
      <c r="I332" s="314"/>
      <c r="J332" s="314"/>
      <c r="K332" s="314"/>
      <c r="L332" s="314"/>
      <c r="M332" s="314"/>
      <c r="N332" s="314"/>
      <c r="O332" s="314"/>
      <c r="P332" s="314"/>
      <c r="Q332" s="314"/>
      <c r="R332" s="314"/>
      <c r="S332" s="314"/>
      <c r="T332" s="314"/>
      <c r="U332" s="314"/>
      <c r="V332" s="315">
        <v>2</v>
      </c>
      <c r="W332" s="317">
        <f t="shared" si="22"/>
        <v>6</v>
      </c>
      <c r="X332" s="350" t="s">
        <v>2513</v>
      </c>
    </row>
    <row r="333" spans="1:24" x14ac:dyDescent="0.25">
      <c r="A333" s="337">
        <v>330</v>
      </c>
      <c r="B333" s="349" t="s">
        <v>308</v>
      </c>
      <c r="C333" s="314">
        <v>0</v>
      </c>
      <c r="D333" s="314"/>
      <c r="E333" s="314">
        <f t="shared" si="20"/>
        <v>0</v>
      </c>
      <c r="F333" s="314"/>
      <c r="G333" s="314"/>
      <c r="H333" s="314"/>
      <c r="I333" s="314"/>
      <c r="J333" s="314"/>
      <c r="K333" s="314"/>
      <c r="L333" s="314"/>
      <c r="M333" s="314"/>
      <c r="N333" s="314"/>
      <c r="O333" s="314"/>
      <c r="P333" s="314"/>
      <c r="Q333" s="314"/>
      <c r="R333" s="314"/>
      <c r="S333" s="314"/>
      <c r="T333" s="314"/>
      <c r="U333" s="314"/>
      <c r="V333" s="315">
        <f t="shared" si="21"/>
        <v>0</v>
      </c>
      <c r="W333" s="319">
        <f t="shared" si="22"/>
        <v>0</v>
      </c>
      <c r="X333" s="350" t="s">
        <v>2513</v>
      </c>
    </row>
    <row r="334" spans="1:24" x14ac:dyDescent="0.25">
      <c r="A334" s="337">
        <v>331</v>
      </c>
      <c r="B334" s="349" t="s">
        <v>309</v>
      </c>
      <c r="C334" s="314">
        <v>4</v>
      </c>
      <c r="D334" s="314"/>
      <c r="E334" s="314">
        <f t="shared" si="20"/>
        <v>4</v>
      </c>
      <c r="F334" s="314"/>
      <c r="G334" s="314"/>
      <c r="H334" s="314"/>
      <c r="I334" s="314"/>
      <c r="J334" s="314"/>
      <c r="K334" s="314"/>
      <c r="L334" s="314"/>
      <c r="M334" s="314"/>
      <c r="N334" s="314"/>
      <c r="O334" s="314"/>
      <c r="P334" s="314"/>
      <c r="Q334" s="314"/>
      <c r="R334" s="314"/>
      <c r="S334" s="314"/>
      <c r="T334" s="314"/>
      <c r="U334" s="314"/>
      <c r="V334" s="315">
        <f t="shared" si="21"/>
        <v>0</v>
      </c>
      <c r="W334" s="325">
        <f t="shared" si="22"/>
        <v>4</v>
      </c>
      <c r="X334" s="350" t="s">
        <v>2513</v>
      </c>
    </row>
    <row r="335" spans="1:24" x14ac:dyDescent="0.25">
      <c r="A335" s="337">
        <v>332</v>
      </c>
      <c r="B335" s="349" t="s">
        <v>310</v>
      </c>
      <c r="C335" s="314">
        <v>4</v>
      </c>
      <c r="D335" s="314"/>
      <c r="E335" s="314">
        <f t="shared" si="20"/>
        <v>4</v>
      </c>
      <c r="F335" s="314"/>
      <c r="G335" s="314"/>
      <c r="H335" s="314"/>
      <c r="I335" s="314"/>
      <c r="J335" s="314"/>
      <c r="K335" s="314"/>
      <c r="L335" s="314"/>
      <c r="M335" s="314"/>
      <c r="N335" s="314"/>
      <c r="O335" s="314"/>
      <c r="P335" s="314"/>
      <c r="Q335" s="314"/>
      <c r="R335" s="314"/>
      <c r="S335" s="314"/>
      <c r="T335" s="314"/>
      <c r="U335" s="314"/>
      <c r="V335" s="315">
        <v>1</v>
      </c>
      <c r="W335" s="319">
        <v>9</v>
      </c>
      <c r="X335" s="350" t="s">
        <v>1796</v>
      </c>
    </row>
    <row r="336" spans="1:24" x14ac:dyDescent="0.25">
      <c r="A336" s="337">
        <v>333</v>
      </c>
      <c r="B336" s="349" t="s">
        <v>311</v>
      </c>
      <c r="C336" s="314">
        <v>18</v>
      </c>
      <c r="D336" s="314"/>
      <c r="E336" s="314">
        <f t="shared" si="20"/>
        <v>18</v>
      </c>
      <c r="F336" s="314"/>
      <c r="G336" s="314"/>
      <c r="H336" s="314"/>
      <c r="I336" s="314"/>
      <c r="J336" s="314"/>
      <c r="K336" s="314"/>
      <c r="L336" s="314"/>
      <c r="M336" s="314"/>
      <c r="N336" s="314"/>
      <c r="O336" s="314"/>
      <c r="P336" s="314"/>
      <c r="Q336" s="314"/>
      <c r="R336" s="314"/>
      <c r="S336" s="314"/>
      <c r="T336" s="314"/>
      <c r="U336" s="314"/>
      <c r="V336" s="315">
        <v>5</v>
      </c>
      <c r="W336" s="317">
        <f t="shared" si="22"/>
        <v>13</v>
      </c>
      <c r="X336" s="350" t="s">
        <v>1796</v>
      </c>
    </row>
    <row r="337" spans="1:24" x14ac:dyDescent="0.25">
      <c r="A337" s="337">
        <v>334</v>
      </c>
      <c r="B337" s="349" t="s">
        <v>312</v>
      </c>
      <c r="C337" s="314">
        <v>5</v>
      </c>
      <c r="D337" s="314"/>
      <c r="E337" s="314">
        <f t="shared" si="20"/>
        <v>5</v>
      </c>
      <c r="F337" s="314"/>
      <c r="G337" s="314"/>
      <c r="H337" s="314"/>
      <c r="I337" s="314"/>
      <c r="J337" s="314"/>
      <c r="K337" s="314"/>
      <c r="L337" s="314"/>
      <c r="M337" s="314"/>
      <c r="N337" s="314"/>
      <c r="O337" s="314"/>
      <c r="P337" s="314"/>
      <c r="Q337" s="314"/>
      <c r="R337" s="314"/>
      <c r="S337" s="314"/>
      <c r="T337" s="314"/>
      <c r="U337" s="314"/>
      <c r="V337" s="315">
        <f t="shared" si="21"/>
        <v>0</v>
      </c>
      <c r="W337" s="325">
        <f t="shared" si="22"/>
        <v>5</v>
      </c>
      <c r="X337" s="350" t="s">
        <v>1796</v>
      </c>
    </row>
    <row r="338" spans="1:24" x14ac:dyDescent="0.25">
      <c r="A338" s="337">
        <v>335</v>
      </c>
      <c r="B338" s="349" t="s">
        <v>313</v>
      </c>
      <c r="C338" s="314">
        <v>1</v>
      </c>
      <c r="D338" s="314"/>
      <c r="E338" s="314">
        <f t="shared" si="20"/>
        <v>1</v>
      </c>
      <c r="F338" s="314"/>
      <c r="G338" s="314"/>
      <c r="H338" s="314"/>
      <c r="I338" s="314"/>
      <c r="J338" s="314"/>
      <c r="K338" s="314"/>
      <c r="L338" s="314"/>
      <c r="M338" s="314"/>
      <c r="N338" s="314"/>
      <c r="O338" s="314"/>
      <c r="P338" s="314"/>
      <c r="Q338" s="314"/>
      <c r="R338" s="314"/>
      <c r="S338" s="314"/>
      <c r="T338" s="314"/>
      <c r="U338" s="314"/>
      <c r="V338" s="315">
        <f t="shared" si="21"/>
        <v>0</v>
      </c>
      <c r="W338" s="320">
        <f t="shared" si="22"/>
        <v>1</v>
      </c>
      <c r="X338" s="350" t="s">
        <v>1796</v>
      </c>
    </row>
    <row r="339" spans="1:24" x14ac:dyDescent="0.25">
      <c r="A339" s="337">
        <v>336</v>
      </c>
      <c r="B339" s="349" t="s">
        <v>314</v>
      </c>
      <c r="C339" s="314">
        <v>1</v>
      </c>
      <c r="D339" s="314"/>
      <c r="E339" s="314">
        <f t="shared" si="20"/>
        <v>1</v>
      </c>
      <c r="F339" s="314"/>
      <c r="G339" s="314"/>
      <c r="H339" s="314"/>
      <c r="I339" s="314"/>
      <c r="J339" s="314"/>
      <c r="K339" s="314"/>
      <c r="L339" s="314"/>
      <c r="M339" s="314"/>
      <c r="N339" s="314"/>
      <c r="O339" s="314"/>
      <c r="P339" s="314"/>
      <c r="Q339" s="314"/>
      <c r="R339" s="314"/>
      <c r="S339" s="314"/>
      <c r="T339" s="314"/>
      <c r="U339" s="314"/>
      <c r="V339" s="315">
        <f t="shared" si="21"/>
        <v>0</v>
      </c>
      <c r="W339" s="320">
        <f t="shared" si="22"/>
        <v>1</v>
      </c>
      <c r="X339" s="350" t="s">
        <v>1796</v>
      </c>
    </row>
    <row r="340" spans="1:24" x14ac:dyDescent="0.25">
      <c r="A340" s="337">
        <v>337</v>
      </c>
      <c r="B340" s="349" t="s">
        <v>315</v>
      </c>
      <c r="C340" s="314">
        <v>1</v>
      </c>
      <c r="D340" s="314"/>
      <c r="E340" s="314">
        <f t="shared" si="20"/>
        <v>1</v>
      </c>
      <c r="F340" s="314"/>
      <c r="G340" s="314"/>
      <c r="H340" s="314"/>
      <c r="I340" s="314"/>
      <c r="J340" s="314"/>
      <c r="K340" s="314"/>
      <c r="L340" s="314"/>
      <c r="M340" s="314"/>
      <c r="N340" s="314"/>
      <c r="O340" s="314"/>
      <c r="P340" s="314"/>
      <c r="Q340" s="314"/>
      <c r="R340" s="314"/>
      <c r="S340" s="314"/>
      <c r="T340" s="314"/>
      <c r="U340" s="314"/>
      <c r="V340" s="315">
        <f t="shared" si="21"/>
        <v>0</v>
      </c>
      <c r="W340" s="320">
        <f t="shared" si="22"/>
        <v>1</v>
      </c>
      <c r="X340" s="350" t="s">
        <v>1796</v>
      </c>
    </row>
    <row r="341" spans="1:24" x14ac:dyDescent="0.25">
      <c r="A341" s="337">
        <v>338</v>
      </c>
      <c r="B341" s="349" t="s">
        <v>316</v>
      </c>
      <c r="C341" s="314">
        <v>1</v>
      </c>
      <c r="D341" s="314"/>
      <c r="E341" s="314">
        <f t="shared" si="20"/>
        <v>1</v>
      </c>
      <c r="F341" s="314"/>
      <c r="G341" s="314"/>
      <c r="H341" s="314"/>
      <c r="I341" s="314"/>
      <c r="J341" s="314"/>
      <c r="K341" s="314"/>
      <c r="L341" s="314"/>
      <c r="M341" s="314"/>
      <c r="N341" s="314"/>
      <c r="O341" s="314"/>
      <c r="P341" s="314"/>
      <c r="Q341" s="314"/>
      <c r="R341" s="314"/>
      <c r="S341" s="314"/>
      <c r="T341" s="314"/>
      <c r="U341" s="314"/>
      <c r="V341" s="315">
        <f t="shared" si="21"/>
        <v>0</v>
      </c>
      <c r="W341" s="320">
        <f t="shared" si="22"/>
        <v>1</v>
      </c>
      <c r="X341" s="350" t="s">
        <v>1796</v>
      </c>
    </row>
    <row r="342" spans="1:24" x14ac:dyDescent="0.25">
      <c r="A342" s="337">
        <v>339</v>
      </c>
      <c r="B342" s="349" t="s">
        <v>317</v>
      </c>
      <c r="C342" s="314">
        <v>10</v>
      </c>
      <c r="D342" s="314"/>
      <c r="E342" s="314">
        <f t="shared" si="20"/>
        <v>10</v>
      </c>
      <c r="F342" s="314"/>
      <c r="G342" s="314"/>
      <c r="H342" s="314"/>
      <c r="I342" s="314"/>
      <c r="J342" s="314"/>
      <c r="K342" s="314"/>
      <c r="L342" s="314"/>
      <c r="M342" s="314"/>
      <c r="N342" s="314"/>
      <c r="O342" s="314"/>
      <c r="P342" s="314"/>
      <c r="Q342" s="314"/>
      <c r="R342" s="314"/>
      <c r="S342" s="314"/>
      <c r="T342" s="314"/>
      <c r="U342" s="314"/>
      <c r="V342" s="315">
        <f t="shared" si="21"/>
        <v>0</v>
      </c>
      <c r="W342" s="317">
        <f t="shared" si="22"/>
        <v>10</v>
      </c>
      <c r="X342" s="350" t="s">
        <v>1796</v>
      </c>
    </row>
    <row r="343" spans="1:24" x14ac:dyDescent="0.25">
      <c r="A343" s="337">
        <v>340</v>
      </c>
      <c r="B343" s="349" t="s">
        <v>318</v>
      </c>
      <c r="C343" s="314">
        <v>14</v>
      </c>
      <c r="D343" s="314"/>
      <c r="E343" s="314">
        <f t="shared" si="20"/>
        <v>14</v>
      </c>
      <c r="F343" s="314"/>
      <c r="G343" s="314"/>
      <c r="H343" s="314"/>
      <c r="I343" s="314"/>
      <c r="J343" s="314"/>
      <c r="K343" s="314"/>
      <c r="L343" s="314"/>
      <c r="M343" s="314"/>
      <c r="N343" s="314"/>
      <c r="O343" s="314"/>
      <c r="P343" s="314"/>
      <c r="Q343" s="314"/>
      <c r="R343" s="314"/>
      <c r="S343" s="314"/>
      <c r="T343" s="314"/>
      <c r="U343" s="314"/>
      <c r="V343" s="315">
        <f t="shared" si="21"/>
        <v>0</v>
      </c>
      <c r="W343" s="317">
        <f t="shared" si="22"/>
        <v>14</v>
      </c>
      <c r="X343" s="350" t="s">
        <v>1796</v>
      </c>
    </row>
    <row r="344" spans="1:24" x14ac:dyDescent="0.25">
      <c r="A344" s="337">
        <v>341</v>
      </c>
      <c r="B344" s="349" t="s">
        <v>319</v>
      </c>
      <c r="C344" s="314">
        <v>3</v>
      </c>
      <c r="D344" s="314">
        <v>6</v>
      </c>
      <c r="E344" s="314">
        <f t="shared" si="20"/>
        <v>9</v>
      </c>
      <c r="F344" s="314"/>
      <c r="G344" s="314"/>
      <c r="H344" s="314"/>
      <c r="I344" s="314"/>
      <c r="J344" s="314"/>
      <c r="K344" s="314"/>
      <c r="L344" s="314"/>
      <c r="M344" s="314"/>
      <c r="N344" s="314"/>
      <c r="O344" s="314"/>
      <c r="P344" s="314"/>
      <c r="Q344" s="314"/>
      <c r="R344" s="314"/>
      <c r="S344" s="314"/>
      <c r="T344" s="314"/>
      <c r="U344" s="314"/>
      <c r="V344" s="315">
        <f t="shared" si="21"/>
        <v>0</v>
      </c>
      <c r="W344" s="317">
        <f t="shared" si="22"/>
        <v>9</v>
      </c>
      <c r="X344" s="350" t="s">
        <v>1796</v>
      </c>
    </row>
    <row r="345" spans="1:24" x14ac:dyDescent="0.25">
      <c r="A345" s="337">
        <v>342</v>
      </c>
      <c r="B345" s="349" t="s">
        <v>320</v>
      </c>
      <c r="C345" s="314">
        <v>11</v>
      </c>
      <c r="D345" s="314"/>
      <c r="E345" s="314">
        <f t="shared" si="20"/>
        <v>11</v>
      </c>
      <c r="F345" s="314"/>
      <c r="G345" s="314"/>
      <c r="H345" s="314"/>
      <c r="I345" s="314"/>
      <c r="J345" s="314"/>
      <c r="K345" s="314"/>
      <c r="L345" s="314"/>
      <c r="M345" s="314"/>
      <c r="N345" s="314"/>
      <c r="O345" s="314"/>
      <c r="P345" s="314"/>
      <c r="Q345" s="314"/>
      <c r="R345" s="314"/>
      <c r="S345" s="314"/>
      <c r="T345" s="314"/>
      <c r="U345" s="314"/>
      <c r="V345" s="315">
        <f t="shared" si="21"/>
        <v>0</v>
      </c>
      <c r="W345" s="317">
        <f t="shared" si="22"/>
        <v>11</v>
      </c>
      <c r="X345" s="350" t="s">
        <v>1796</v>
      </c>
    </row>
    <row r="346" spans="1:24" x14ac:dyDescent="0.25">
      <c r="A346" s="337">
        <v>343</v>
      </c>
      <c r="B346" s="349" t="s">
        <v>321</v>
      </c>
      <c r="C346" s="314">
        <v>19</v>
      </c>
      <c r="D346" s="314"/>
      <c r="E346" s="314">
        <f t="shared" si="20"/>
        <v>19</v>
      </c>
      <c r="F346" s="314"/>
      <c r="G346" s="314"/>
      <c r="H346" s="314"/>
      <c r="I346" s="314"/>
      <c r="J346" s="314"/>
      <c r="K346" s="314"/>
      <c r="L346" s="314"/>
      <c r="M346" s="314"/>
      <c r="N346" s="314"/>
      <c r="O346" s="314"/>
      <c r="P346" s="314"/>
      <c r="Q346" s="314"/>
      <c r="R346" s="314"/>
      <c r="S346" s="314"/>
      <c r="T346" s="314"/>
      <c r="U346" s="314"/>
      <c r="V346" s="315">
        <f t="shared" si="21"/>
        <v>0</v>
      </c>
      <c r="W346" s="317">
        <f t="shared" si="22"/>
        <v>19</v>
      </c>
      <c r="X346" s="350" t="s">
        <v>1796</v>
      </c>
    </row>
    <row r="347" spans="1:24" x14ac:dyDescent="0.25">
      <c r="A347" s="337">
        <v>344</v>
      </c>
      <c r="B347" s="349" t="s">
        <v>322</v>
      </c>
      <c r="C347" s="314">
        <v>0</v>
      </c>
      <c r="D347" s="314"/>
      <c r="E347" s="314">
        <f t="shared" si="20"/>
        <v>0</v>
      </c>
      <c r="F347" s="314"/>
      <c r="G347" s="314"/>
      <c r="H347" s="314"/>
      <c r="I347" s="314"/>
      <c r="J347" s="314"/>
      <c r="K347" s="314"/>
      <c r="L347" s="314"/>
      <c r="M347" s="314"/>
      <c r="N347" s="314"/>
      <c r="O347" s="314"/>
      <c r="P347" s="314"/>
      <c r="Q347" s="314"/>
      <c r="R347" s="314"/>
      <c r="S347" s="314"/>
      <c r="T347" s="314"/>
      <c r="U347" s="314"/>
      <c r="V347" s="315">
        <f t="shared" si="21"/>
        <v>0</v>
      </c>
      <c r="W347" s="319">
        <f t="shared" si="22"/>
        <v>0</v>
      </c>
      <c r="X347" s="350" t="s">
        <v>1796</v>
      </c>
    </row>
    <row r="348" spans="1:24" x14ac:dyDescent="0.25">
      <c r="A348" s="337">
        <v>345</v>
      </c>
      <c r="B348" s="349" t="s">
        <v>323</v>
      </c>
      <c r="C348" s="314">
        <v>9</v>
      </c>
      <c r="D348" s="314"/>
      <c r="E348" s="314">
        <f t="shared" si="20"/>
        <v>9</v>
      </c>
      <c r="F348" s="314"/>
      <c r="G348" s="314"/>
      <c r="H348" s="314"/>
      <c r="I348" s="314"/>
      <c r="J348" s="314"/>
      <c r="K348" s="314"/>
      <c r="L348" s="314"/>
      <c r="M348" s="314"/>
      <c r="N348" s="314"/>
      <c r="O348" s="314"/>
      <c r="P348" s="314"/>
      <c r="Q348" s="314"/>
      <c r="R348" s="314"/>
      <c r="S348" s="314"/>
      <c r="T348" s="314"/>
      <c r="U348" s="314"/>
      <c r="V348" s="315">
        <f t="shared" si="21"/>
        <v>0</v>
      </c>
      <c r="W348" s="317">
        <f t="shared" si="22"/>
        <v>9</v>
      </c>
      <c r="X348" s="350" t="s">
        <v>1796</v>
      </c>
    </row>
    <row r="349" spans="1:24" x14ac:dyDescent="0.25">
      <c r="A349" s="337">
        <v>346</v>
      </c>
      <c r="B349" s="349" t="s">
        <v>324</v>
      </c>
      <c r="C349" s="314">
        <v>80</v>
      </c>
      <c r="D349" s="314"/>
      <c r="E349" s="314">
        <f t="shared" si="20"/>
        <v>80</v>
      </c>
      <c r="F349" s="314"/>
      <c r="G349" s="314"/>
      <c r="H349" s="314"/>
      <c r="I349" s="314"/>
      <c r="J349" s="314"/>
      <c r="K349" s="314"/>
      <c r="L349" s="314"/>
      <c r="M349" s="314"/>
      <c r="N349" s="314"/>
      <c r="O349" s="314"/>
      <c r="P349" s="314"/>
      <c r="Q349" s="314"/>
      <c r="R349" s="314"/>
      <c r="S349" s="314"/>
      <c r="T349" s="314"/>
      <c r="U349" s="314"/>
      <c r="V349" s="315">
        <f t="shared" si="21"/>
        <v>0</v>
      </c>
      <c r="W349" s="317">
        <f t="shared" si="22"/>
        <v>80</v>
      </c>
      <c r="X349" s="350" t="s">
        <v>1796</v>
      </c>
    </row>
    <row r="350" spans="1:24" x14ac:dyDescent="0.25">
      <c r="A350" s="337">
        <v>347</v>
      </c>
      <c r="B350" s="349" t="s">
        <v>325</v>
      </c>
      <c r="C350" s="314">
        <v>99</v>
      </c>
      <c r="D350" s="314">
        <v>400</v>
      </c>
      <c r="E350" s="314">
        <f t="shared" si="20"/>
        <v>499</v>
      </c>
      <c r="F350" s="314"/>
      <c r="G350" s="314">
        <f>30</f>
        <v>30</v>
      </c>
      <c r="H350" s="314"/>
      <c r="I350" s="314"/>
      <c r="J350" s="314"/>
      <c r="K350" s="314"/>
      <c r="L350" s="314"/>
      <c r="M350" s="314"/>
      <c r="N350" s="314"/>
      <c r="O350" s="314"/>
      <c r="P350" s="314"/>
      <c r="Q350" s="314"/>
      <c r="R350" s="314"/>
      <c r="S350" s="314"/>
      <c r="T350" s="314"/>
      <c r="U350" s="314"/>
      <c r="V350" s="315">
        <v>190</v>
      </c>
      <c r="W350" s="317">
        <f t="shared" si="22"/>
        <v>309</v>
      </c>
      <c r="X350" s="350" t="s">
        <v>1796</v>
      </c>
    </row>
    <row r="351" spans="1:24" x14ac:dyDescent="0.25">
      <c r="A351" s="337">
        <v>348</v>
      </c>
      <c r="B351" s="349" t="s">
        <v>326</v>
      </c>
      <c r="C351" s="314">
        <v>59</v>
      </c>
      <c r="D351" s="314"/>
      <c r="E351" s="314">
        <f t="shared" si="20"/>
        <v>59</v>
      </c>
      <c r="F351" s="314"/>
      <c r="G351" s="314"/>
      <c r="H351" s="314"/>
      <c r="I351" s="314"/>
      <c r="J351" s="314"/>
      <c r="K351" s="314"/>
      <c r="L351" s="314"/>
      <c r="M351" s="314"/>
      <c r="N351" s="314"/>
      <c r="O351" s="314"/>
      <c r="P351" s="314"/>
      <c r="Q351" s="314"/>
      <c r="R351" s="314"/>
      <c r="S351" s="314"/>
      <c r="T351" s="314"/>
      <c r="U351" s="314"/>
      <c r="V351" s="315">
        <f t="shared" si="21"/>
        <v>0</v>
      </c>
      <c r="W351" s="317">
        <f t="shared" si="22"/>
        <v>59</v>
      </c>
      <c r="X351" s="350" t="s">
        <v>1796</v>
      </c>
    </row>
    <row r="352" spans="1:24" x14ac:dyDescent="0.25">
      <c r="A352" s="337">
        <v>349</v>
      </c>
      <c r="B352" s="349" t="s">
        <v>327</v>
      </c>
      <c r="C352" s="314">
        <v>35</v>
      </c>
      <c r="D352" s="314"/>
      <c r="E352" s="314">
        <f t="shared" si="20"/>
        <v>35</v>
      </c>
      <c r="F352" s="314"/>
      <c r="G352" s="314"/>
      <c r="H352" s="314"/>
      <c r="I352" s="314"/>
      <c r="J352" s="314"/>
      <c r="K352" s="314"/>
      <c r="L352" s="314"/>
      <c r="M352" s="314"/>
      <c r="N352" s="314"/>
      <c r="O352" s="314"/>
      <c r="P352" s="314"/>
      <c r="Q352" s="314"/>
      <c r="R352" s="314"/>
      <c r="S352" s="314"/>
      <c r="T352" s="314"/>
      <c r="U352" s="314"/>
      <c r="V352" s="315">
        <f t="shared" si="21"/>
        <v>0</v>
      </c>
      <c r="W352" s="317">
        <f t="shared" si="22"/>
        <v>35</v>
      </c>
      <c r="X352" s="350" t="s">
        <v>1796</v>
      </c>
    </row>
    <row r="353" spans="1:24" x14ac:dyDescent="0.25">
      <c r="A353" s="337">
        <v>350</v>
      </c>
      <c r="B353" s="349" t="s">
        <v>2091</v>
      </c>
      <c r="C353" s="314">
        <v>6</v>
      </c>
      <c r="D353" s="314"/>
      <c r="E353" s="314">
        <f t="shared" si="20"/>
        <v>6</v>
      </c>
      <c r="F353" s="314"/>
      <c r="G353" s="314"/>
      <c r="H353" s="314"/>
      <c r="I353" s="314"/>
      <c r="J353" s="314"/>
      <c r="K353" s="314"/>
      <c r="L353" s="314"/>
      <c r="M353" s="314"/>
      <c r="N353" s="314"/>
      <c r="O353" s="314"/>
      <c r="P353" s="314"/>
      <c r="Q353" s="314"/>
      <c r="R353" s="314"/>
      <c r="S353" s="314"/>
      <c r="T353" s="314"/>
      <c r="U353" s="314"/>
      <c r="V353" s="315">
        <f t="shared" si="21"/>
        <v>0</v>
      </c>
      <c r="W353" s="317">
        <f t="shared" si="22"/>
        <v>6</v>
      </c>
      <c r="X353" s="350" t="s">
        <v>1796</v>
      </c>
    </row>
    <row r="354" spans="1:24" x14ac:dyDescent="0.25">
      <c r="A354" s="337">
        <v>351</v>
      </c>
      <c r="B354" s="349" t="s">
        <v>328</v>
      </c>
      <c r="C354" s="314">
        <v>50</v>
      </c>
      <c r="D354" s="314"/>
      <c r="E354" s="314">
        <f t="shared" si="20"/>
        <v>50</v>
      </c>
      <c r="F354" s="314"/>
      <c r="G354" s="314"/>
      <c r="H354" s="314"/>
      <c r="I354" s="314"/>
      <c r="J354" s="314"/>
      <c r="K354" s="314"/>
      <c r="L354" s="314"/>
      <c r="M354" s="314"/>
      <c r="N354" s="314"/>
      <c r="O354" s="314"/>
      <c r="P354" s="314"/>
      <c r="Q354" s="314"/>
      <c r="R354" s="314"/>
      <c r="S354" s="314"/>
      <c r="T354" s="314"/>
      <c r="U354" s="314"/>
      <c r="V354" s="315">
        <f t="shared" si="21"/>
        <v>0</v>
      </c>
      <c r="W354" s="317">
        <f t="shared" si="22"/>
        <v>50</v>
      </c>
      <c r="X354" s="350" t="s">
        <v>1796</v>
      </c>
    </row>
    <row r="355" spans="1:24" x14ac:dyDescent="0.25">
      <c r="A355" s="337">
        <v>352</v>
      </c>
      <c r="B355" s="349" t="s">
        <v>329</v>
      </c>
      <c r="C355" s="314">
        <v>1</v>
      </c>
      <c r="D355" s="314"/>
      <c r="E355" s="314">
        <f t="shared" si="20"/>
        <v>1</v>
      </c>
      <c r="F355" s="314"/>
      <c r="G355" s="314"/>
      <c r="H355" s="314"/>
      <c r="I355" s="314"/>
      <c r="J355" s="314"/>
      <c r="K355" s="314"/>
      <c r="L355" s="314"/>
      <c r="M355" s="314"/>
      <c r="N355" s="314"/>
      <c r="O355" s="314"/>
      <c r="P355" s="314"/>
      <c r="Q355" s="314"/>
      <c r="R355" s="314"/>
      <c r="S355" s="314"/>
      <c r="T355" s="314"/>
      <c r="U355" s="314"/>
      <c r="V355" s="315">
        <f t="shared" si="21"/>
        <v>0</v>
      </c>
      <c r="W355" s="320">
        <f t="shared" si="22"/>
        <v>1</v>
      </c>
      <c r="X355" s="350" t="s">
        <v>1796</v>
      </c>
    </row>
    <row r="356" spans="1:24" x14ac:dyDescent="0.25">
      <c r="A356" s="337">
        <v>353</v>
      </c>
      <c r="B356" s="349" t="s">
        <v>330</v>
      </c>
      <c r="C356" s="314">
        <v>8</v>
      </c>
      <c r="D356" s="314"/>
      <c r="E356" s="314">
        <f t="shared" si="20"/>
        <v>8</v>
      </c>
      <c r="F356" s="314"/>
      <c r="G356" s="314"/>
      <c r="H356" s="314"/>
      <c r="I356" s="314"/>
      <c r="J356" s="314"/>
      <c r="K356" s="314"/>
      <c r="L356" s="314"/>
      <c r="M356" s="314"/>
      <c r="N356" s="314"/>
      <c r="O356" s="314"/>
      <c r="P356" s="314"/>
      <c r="Q356" s="314"/>
      <c r="R356" s="314"/>
      <c r="S356" s="314"/>
      <c r="T356" s="314"/>
      <c r="U356" s="314"/>
      <c r="V356" s="315">
        <f t="shared" si="21"/>
        <v>0</v>
      </c>
      <c r="W356" s="317">
        <f t="shared" si="22"/>
        <v>8</v>
      </c>
      <c r="X356" s="350" t="s">
        <v>1796</v>
      </c>
    </row>
    <row r="357" spans="1:24" x14ac:dyDescent="0.25">
      <c r="A357" s="337">
        <v>354</v>
      </c>
      <c r="B357" s="349" t="s">
        <v>2039</v>
      </c>
      <c r="C357" s="314">
        <v>21</v>
      </c>
      <c r="D357" s="314"/>
      <c r="E357" s="314">
        <f t="shared" si="20"/>
        <v>21</v>
      </c>
      <c r="F357" s="314"/>
      <c r="G357" s="314"/>
      <c r="H357" s="314"/>
      <c r="I357" s="314"/>
      <c r="J357" s="314"/>
      <c r="K357" s="314"/>
      <c r="L357" s="314"/>
      <c r="M357" s="314"/>
      <c r="N357" s="314"/>
      <c r="O357" s="314"/>
      <c r="P357" s="314"/>
      <c r="Q357" s="314"/>
      <c r="R357" s="314"/>
      <c r="S357" s="314"/>
      <c r="T357" s="314"/>
      <c r="U357" s="314"/>
      <c r="V357" s="315">
        <f t="shared" si="21"/>
        <v>0</v>
      </c>
      <c r="W357" s="317">
        <f t="shared" si="22"/>
        <v>21</v>
      </c>
      <c r="X357" s="350" t="s">
        <v>1796</v>
      </c>
    </row>
    <row r="358" spans="1:24" x14ac:dyDescent="0.25">
      <c r="A358" s="337">
        <v>355</v>
      </c>
      <c r="B358" s="349" t="s">
        <v>331</v>
      </c>
      <c r="C358" s="314">
        <v>3</v>
      </c>
      <c r="D358" s="314"/>
      <c r="E358" s="314">
        <f t="shared" si="20"/>
        <v>3</v>
      </c>
      <c r="F358" s="314"/>
      <c r="G358" s="314"/>
      <c r="H358" s="314"/>
      <c r="I358" s="314"/>
      <c r="J358" s="314"/>
      <c r="K358" s="314"/>
      <c r="L358" s="314"/>
      <c r="M358" s="314"/>
      <c r="N358" s="314"/>
      <c r="O358" s="314"/>
      <c r="P358" s="314"/>
      <c r="Q358" s="314"/>
      <c r="R358" s="314"/>
      <c r="S358" s="314"/>
      <c r="T358" s="314"/>
      <c r="U358" s="314"/>
      <c r="V358" s="315">
        <v>2</v>
      </c>
      <c r="W358" s="320">
        <f t="shared" si="22"/>
        <v>1</v>
      </c>
      <c r="X358" s="350" t="s">
        <v>1796</v>
      </c>
    </row>
    <row r="359" spans="1:24" x14ac:dyDescent="0.25">
      <c r="A359" s="337">
        <v>356</v>
      </c>
      <c r="B359" s="349" t="s">
        <v>332</v>
      </c>
      <c r="C359" s="314">
        <v>11</v>
      </c>
      <c r="D359" s="314"/>
      <c r="E359" s="314">
        <f t="shared" si="20"/>
        <v>11</v>
      </c>
      <c r="F359" s="314"/>
      <c r="G359" s="314"/>
      <c r="H359" s="314"/>
      <c r="I359" s="314"/>
      <c r="J359" s="314"/>
      <c r="K359" s="314"/>
      <c r="L359" s="314"/>
      <c r="M359" s="314"/>
      <c r="N359" s="314"/>
      <c r="O359" s="314"/>
      <c r="P359" s="314"/>
      <c r="Q359" s="314"/>
      <c r="R359" s="314"/>
      <c r="S359" s="314"/>
      <c r="T359" s="314"/>
      <c r="U359" s="314"/>
      <c r="V359" s="315">
        <v>2</v>
      </c>
      <c r="W359" s="317">
        <f t="shared" si="22"/>
        <v>9</v>
      </c>
      <c r="X359" s="350" t="s">
        <v>1796</v>
      </c>
    </row>
    <row r="360" spans="1:24" x14ac:dyDescent="0.25">
      <c r="A360" s="337">
        <v>357</v>
      </c>
      <c r="B360" s="349" t="s">
        <v>333</v>
      </c>
      <c r="C360" s="314">
        <v>2</v>
      </c>
      <c r="D360" s="314"/>
      <c r="E360" s="314">
        <f t="shared" si="20"/>
        <v>2</v>
      </c>
      <c r="F360" s="314"/>
      <c r="G360" s="314"/>
      <c r="H360" s="314"/>
      <c r="I360" s="314"/>
      <c r="J360" s="314"/>
      <c r="K360" s="314"/>
      <c r="L360" s="314"/>
      <c r="M360" s="314"/>
      <c r="N360" s="314"/>
      <c r="O360" s="314"/>
      <c r="P360" s="314"/>
      <c r="Q360" s="314"/>
      <c r="R360" s="314"/>
      <c r="S360" s="314"/>
      <c r="T360" s="314"/>
      <c r="U360" s="314"/>
      <c r="V360" s="315">
        <f t="shared" si="21"/>
        <v>0</v>
      </c>
      <c r="W360" s="320">
        <f t="shared" si="22"/>
        <v>2</v>
      </c>
      <c r="X360" s="350" t="s">
        <v>1796</v>
      </c>
    </row>
    <row r="361" spans="1:24" x14ac:dyDescent="0.25">
      <c r="A361" s="337">
        <v>358</v>
      </c>
      <c r="B361" s="349" t="s">
        <v>334</v>
      </c>
      <c r="C361" s="314">
        <v>1</v>
      </c>
      <c r="D361" s="314"/>
      <c r="E361" s="314">
        <f t="shared" si="20"/>
        <v>1</v>
      </c>
      <c r="F361" s="314"/>
      <c r="G361" s="314"/>
      <c r="H361" s="314"/>
      <c r="I361" s="314"/>
      <c r="J361" s="314"/>
      <c r="K361" s="314"/>
      <c r="L361" s="314"/>
      <c r="M361" s="314"/>
      <c r="N361" s="314"/>
      <c r="O361" s="314"/>
      <c r="P361" s="314"/>
      <c r="Q361" s="314"/>
      <c r="R361" s="314"/>
      <c r="S361" s="314"/>
      <c r="T361" s="314"/>
      <c r="U361" s="314"/>
      <c r="V361" s="315">
        <f t="shared" si="21"/>
        <v>0</v>
      </c>
      <c r="W361" s="320">
        <f t="shared" si="22"/>
        <v>1</v>
      </c>
      <c r="X361" s="350" t="s">
        <v>1796</v>
      </c>
    </row>
    <row r="362" spans="1:24" x14ac:dyDescent="0.25">
      <c r="A362" s="337">
        <v>359</v>
      </c>
      <c r="B362" s="349" t="s">
        <v>335</v>
      </c>
      <c r="C362" s="314">
        <v>2</v>
      </c>
      <c r="D362" s="314"/>
      <c r="E362" s="314">
        <f t="shared" si="20"/>
        <v>2</v>
      </c>
      <c r="F362" s="314"/>
      <c r="G362" s="314"/>
      <c r="H362" s="314"/>
      <c r="I362" s="314"/>
      <c r="J362" s="314"/>
      <c r="K362" s="314"/>
      <c r="L362" s="314"/>
      <c r="M362" s="314"/>
      <c r="N362" s="314"/>
      <c r="O362" s="314"/>
      <c r="P362" s="314"/>
      <c r="Q362" s="314"/>
      <c r="R362" s="314"/>
      <c r="S362" s="314"/>
      <c r="T362" s="314"/>
      <c r="U362" s="314"/>
      <c r="V362" s="315">
        <f t="shared" si="21"/>
        <v>0</v>
      </c>
      <c r="W362" s="320">
        <f t="shared" si="22"/>
        <v>2</v>
      </c>
      <c r="X362" s="350" t="s">
        <v>1796</v>
      </c>
    </row>
    <row r="363" spans="1:24" x14ac:dyDescent="0.25">
      <c r="A363" s="337">
        <v>360</v>
      </c>
      <c r="B363" s="349" t="s">
        <v>336</v>
      </c>
      <c r="C363" s="314">
        <v>0</v>
      </c>
      <c r="D363" s="314"/>
      <c r="E363" s="314">
        <f t="shared" si="20"/>
        <v>0</v>
      </c>
      <c r="F363" s="314"/>
      <c r="G363" s="314"/>
      <c r="H363" s="314"/>
      <c r="I363" s="314"/>
      <c r="J363" s="314"/>
      <c r="K363" s="314"/>
      <c r="L363" s="314"/>
      <c r="M363" s="314"/>
      <c r="N363" s="314"/>
      <c r="O363" s="314"/>
      <c r="P363" s="314"/>
      <c r="Q363" s="314"/>
      <c r="R363" s="314"/>
      <c r="S363" s="314"/>
      <c r="T363" s="314"/>
      <c r="U363" s="314"/>
      <c r="V363" s="315">
        <f t="shared" si="21"/>
        <v>0</v>
      </c>
      <c r="W363" s="319">
        <f t="shared" si="22"/>
        <v>0</v>
      </c>
      <c r="X363" s="350" t="s">
        <v>1796</v>
      </c>
    </row>
    <row r="364" spans="1:24" x14ac:dyDescent="0.25">
      <c r="A364" s="337">
        <v>361</v>
      </c>
      <c r="B364" s="349" t="s">
        <v>337</v>
      </c>
      <c r="C364" s="314">
        <v>6</v>
      </c>
      <c r="D364" s="314"/>
      <c r="E364" s="314">
        <f t="shared" si="20"/>
        <v>6</v>
      </c>
      <c r="F364" s="314"/>
      <c r="G364" s="314"/>
      <c r="H364" s="314"/>
      <c r="I364" s="314"/>
      <c r="J364" s="314"/>
      <c r="K364" s="314"/>
      <c r="L364" s="314"/>
      <c r="M364" s="314"/>
      <c r="N364" s="314"/>
      <c r="O364" s="314"/>
      <c r="P364" s="314"/>
      <c r="Q364" s="314"/>
      <c r="R364" s="314"/>
      <c r="S364" s="314"/>
      <c r="T364" s="314"/>
      <c r="U364" s="314"/>
      <c r="V364" s="315">
        <f t="shared" si="21"/>
        <v>0</v>
      </c>
      <c r="W364" s="317">
        <f t="shared" si="22"/>
        <v>6</v>
      </c>
      <c r="X364" s="350" t="s">
        <v>1796</v>
      </c>
    </row>
    <row r="365" spans="1:24" x14ac:dyDescent="0.25">
      <c r="A365" s="337">
        <v>362</v>
      </c>
      <c r="B365" s="349" t="s">
        <v>338</v>
      </c>
      <c r="C365" s="314">
        <v>5</v>
      </c>
      <c r="D365" s="314"/>
      <c r="E365" s="314">
        <f t="shared" si="20"/>
        <v>5</v>
      </c>
      <c r="F365" s="314"/>
      <c r="G365" s="314"/>
      <c r="H365" s="314"/>
      <c r="I365" s="314"/>
      <c r="J365" s="314"/>
      <c r="K365" s="314"/>
      <c r="L365" s="314"/>
      <c r="M365" s="314"/>
      <c r="N365" s="314"/>
      <c r="O365" s="314"/>
      <c r="P365" s="314"/>
      <c r="Q365" s="314"/>
      <c r="R365" s="314"/>
      <c r="S365" s="314"/>
      <c r="T365" s="314"/>
      <c r="U365" s="314"/>
      <c r="V365" s="315">
        <f t="shared" si="21"/>
        <v>0</v>
      </c>
      <c r="W365" s="325">
        <f t="shared" si="22"/>
        <v>5</v>
      </c>
      <c r="X365" s="350" t="s">
        <v>1796</v>
      </c>
    </row>
    <row r="366" spans="1:24" x14ac:dyDescent="0.25">
      <c r="A366" s="337">
        <v>363</v>
      </c>
      <c r="B366" s="349" t="s">
        <v>339</v>
      </c>
      <c r="C366" s="314">
        <v>9</v>
      </c>
      <c r="D366" s="314"/>
      <c r="E366" s="314">
        <f t="shared" si="20"/>
        <v>9</v>
      </c>
      <c r="F366" s="314"/>
      <c r="G366" s="314"/>
      <c r="H366" s="314"/>
      <c r="I366" s="314"/>
      <c r="J366" s="314"/>
      <c r="K366" s="314"/>
      <c r="L366" s="314"/>
      <c r="M366" s="314"/>
      <c r="N366" s="314"/>
      <c r="O366" s="314"/>
      <c r="P366" s="314"/>
      <c r="Q366" s="314"/>
      <c r="R366" s="314"/>
      <c r="S366" s="314"/>
      <c r="T366" s="314"/>
      <c r="U366" s="314"/>
      <c r="V366" s="315">
        <f t="shared" si="21"/>
        <v>0</v>
      </c>
      <c r="W366" s="317">
        <f t="shared" si="22"/>
        <v>9</v>
      </c>
      <c r="X366" s="350" t="s">
        <v>1796</v>
      </c>
    </row>
    <row r="367" spans="1:24" x14ac:dyDescent="0.25">
      <c r="A367" s="337">
        <v>364</v>
      </c>
      <c r="B367" s="349" t="s">
        <v>340</v>
      </c>
      <c r="C367" s="314">
        <v>4</v>
      </c>
      <c r="D367" s="314"/>
      <c r="E367" s="314">
        <f t="shared" si="20"/>
        <v>4</v>
      </c>
      <c r="F367" s="314"/>
      <c r="G367" s="314"/>
      <c r="H367" s="314"/>
      <c r="I367" s="314"/>
      <c r="J367" s="314"/>
      <c r="K367" s="314"/>
      <c r="L367" s="314"/>
      <c r="M367" s="314"/>
      <c r="N367" s="314"/>
      <c r="O367" s="314"/>
      <c r="P367" s="314"/>
      <c r="Q367" s="314"/>
      <c r="R367" s="314"/>
      <c r="S367" s="314"/>
      <c r="T367" s="314"/>
      <c r="U367" s="314"/>
      <c r="V367" s="315">
        <f t="shared" si="21"/>
        <v>0</v>
      </c>
      <c r="W367" s="325">
        <f t="shared" si="22"/>
        <v>4</v>
      </c>
      <c r="X367" s="350" t="s">
        <v>1796</v>
      </c>
    </row>
    <row r="368" spans="1:24" x14ac:dyDescent="0.25">
      <c r="A368" s="337">
        <v>365</v>
      </c>
      <c r="B368" s="349" t="s">
        <v>341</v>
      </c>
      <c r="C368" s="314">
        <v>20</v>
      </c>
      <c r="D368" s="314"/>
      <c r="E368" s="314">
        <f t="shared" si="20"/>
        <v>20</v>
      </c>
      <c r="F368" s="314"/>
      <c r="G368" s="314"/>
      <c r="H368" s="314"/>
      <c r="I368" s="314"/>
      <c r="J368" s="314"/>
      <c r="K368" s="314"/>
      <c r="L368" s="314"/>
      <c r="M368" s="314"/>
      <c r="N368" s="314"/>
      <c r="O368" s="314"/>
      <c r="P368" s="314"/>
      <c r="Q368" s="314"/>
      <c r="R368" s="314"/>
      <c r="S368" s="314"/>
      <c r="T368" s="314"/>
      <c r="U368" s="314"/>
      <c r="V368" s="315">
        <f t="shared" si="21"/>
        <v>0</v>
      </c>
      <c r="W368" s="317">
        <f t="shared" si="22"/>
        <v>20</v>
      </c>
      <c r="X368" s="350" t="s">
        <v>1796</v>
      </c>
    </row>
    <row r="369" spans="1:24" x14ac:dyDescent="0.25">
      <c r="A369" s="337">
        <v>366</v>
      </c>
      <c r="B369" s="349" t="s">
        <v>342</v>
      </c>
      <c r="C369" s="314">
        <v>46</v>
      </c>
      <c r="D369" s="314"/>
      <c r="E369" s="314">
        <f t="shared" si="20"/>
        <v>46</v>
      </c>
      <c r="F369" s="314"/>
      <c r="G369" s="314"/>
      <c r="H369" s="314"/>
      <c r="I369" s="314"/>
      <c r="J369" s="314"/>
      <c r="K369" s="314"/>
      <c r="L369" s="314"/>
      <c r="M369" s="314"/>
      <c r="N369" s="314"/>
      <c r="O369" s="314"/>
      <c r="P369" s="314"/>
      <c r="Q369" s="314"/>
      <c r="R369" s="314"/>
      <c r="S369" s="314"/>
      <c r="T369" s="314"/>
      <c r="U369" s="314"/>
      <c r="V369" s="315">
        <f t="shared" si="21"/>
        <v>0</v>
      </c>
      <c r="W369" s="317">
        <f t="shared" si="22"/>
        <v>46</v>
      </c>
      <c r="X369" s="350" t="s">
        <v>1796</v>
      </c>
    </row>
    <row r="370" spans="1:24" x14ac:dyDescent="0.25">
      <c r="A370" s="337">
        <v>367</v>
      </c>
      <c r="B370" s="349" t="s">
        <v>343</v>
      </c>
      <c r="C370" s="314">
        <v>4</v>
      </c>
      <c r="D370" s="314"/>
      <c r="E370" s="314">
        <f t="shared" si="20"/>
        <v>4</v>
      </c>
      <c r="F370" s="314"/>
      <c r="G370" s="314"/>
      <c r="H370" s="314"/>
      <c r="I370" s="314"/>
      <c r="J370" s="314"/>
      <c r="K370" s="314"/>
      <c r="L370" s="314"/>
      <c r="M370" s="314"/>
      <c r="N370" s="314"/>
      <c r="O370" s="314"/>
      <c r="P370" s="314"/>
      <c r="Q370" s="314"/>
      <c r="R370" s="314"/>
      <c r="S370" s="314"/>
      <c r="T370" s="314"/>
      <c r="U370" s="314"/>
      <c r="V370" s="315">
        <f t="shared" si="21"/>
        <v>0</v>
      </c>
      <c r="W370" s="325">
        <f t="shared" si="22"/>
        <v>4</v>
      </c>
      <c r="X370" s="350" t="s">
        <v>1796</v>
      </c>
    </row>
    <row r="371" spans="1:24" x14ac:dyDescent="0.25">
      <c r="A371" s="337">
        <v>368</v>
      </c>
      <c r="B371" s="349" t="s">
        <v>2040</v>
      </c>
      <c r="C371" s="314">
        <v>6</v>
      </c>
      <c r="D371" s="314"/>
      <c r="E371" s="314">
        <f t="shared" si="20"/>
        <v>6</v>
      </c>
      <c r="F371" s="314"/>
      <c r="G371" s="314"/>
      <c r="H371" s="314"/>
      <c r="I371" s="314"/>
      <c r="J371" s="314"/>
      <c r="K371" s="314"/>
      <c r="L371" s="314"/>
      <c r="M371" s="314"/>
      <c r="N371" s="314"/>
      <c r="O371" s="314"/>
      <c r="P371" s="314"/>
      <c r="Q371" s="314"/>
      <c r="R371" s="314"/>
      <c r="S371" s="314"/>
      <c r="T371" s="314"/>
      <c r="U371" s="314"/>
      <c r="V371" s="315">
        <f t="shared" si="21"/>
        <v>0</v>
      </c>
      <c r="W371" s="317">
        <f t="shared" si="22"/>
        <v>6</v>
      </c>
      <c r="X371" s="350" t="s">
        <v>1796</v>
      </c>
    </row>
    <row r="372" spans="1:24" x14ac:dyDescent="0.25">
      <c r="A372" s="337">
        <v>369</v>
      </c>
      <c r="B372" s="349" t="s">
        <v>344</v>
      </c>
      <c r="C372" s="314">
        <v>2</v>
      </c>
      <c r="D372" s="314"/>
      <c r="E372" s="314">
        <f t="shared" si="20"/>
        <v>2</v>
      </c>
      <c r="F372" s="314"/>
      <c r="G372" s="314"/>
      <c r="H372" s="314"/>
      <c r="I372" s="314"/>
      <c r="J372" s="314"/>
      <c r="K372" s="314"/>
      <c r="L372" s="314"/>
      <c r="M372" s="314"/>
      <c r="N372" s="314"/>
      <c r="O372" s="314"/>
      <c r="P372" s="314"/>
      <c r="Q372" s="314"/>
      <c r="R372" s="314"/>
      <c r="S372" s="314"/>
      <c r="T372" s="314"/>
      <c r="U372" s="314"/>
      <c r="V372" s="315">
        <f t="shared" si="21"/>
        <v>0</v>
      </c>
      <c r="W372" s="320">
        <f t="shared" si="22"/>
        <v>2</v>
      </c>
      <c r="X372" s="350" t="s">
        <v>1796</v>
      </c>
    </row>
    <row r="373" spans="1:24" x14ac:dyDescent="0.25">
      <c r="A373" s="337">
        <v>370</v>
      </c>
      <c r="B373" s="349" t="s">
        <v>345</v>
      </c>
      <c r="C373" s="314">
        <v>0</v>
      </c>
      <c r="D373" s="314"/>
      <c r="E373" s="314">
        <f t="shared" si="20"/>
        <v>0</v>
      </c>
      <c r="F373" s="314"/>
      <c r="G373" s="314"/>
      <c r="H373" s="314"/>
      <c r="I373" s="314"/>
      <c r="J373" s="314"/>
      <c r="K373" s="314"/>
      <c r="L373" s="314"/>
      <c r="M373" s="314"/>
      <c r="N373" s="314"/>
      <c r="O373" s="314"/>
      <c r="P373" s="314"/>
      <c r="Q373" s="314"/>
      <c r="R373" s="314"/>
      <c r="S373" s="314"/>
      <c r="T373" s="314"/>
      <c r="U373" s="314"/>
      <c r="V373" s="315">
        <f t="shared" si="21"/>
        <v>0</v>
      </c>
      <c r="W373" s="319">
        <f t="shared" si="22"/>
        <v>0</v>
      </c>
      <c r="X373" s="350" t="s">
        <v>1796</v>
      </c>
    </row>
    <row r="374" spans="1:24" x14ac:dyDescent="0.25">
      <c r="A374" s="337">
        <v>371</v>
      </c>
      <c r="B374" s="349" t="s">
        <v>346</v>
      </c>
      <c r="C374" s="314">
        <v>0</v>
      </c>
      <c r="D374" s="314"/>
      <c r="E374" s="314">
        <f t="shared" si="20"/>
        <v>0</v>
      </c>
      <c r="F374" s="314"/>
      <c r="G374" s="314"/>
      <c r="H374" s="314"/>
      <c r="I374" s="314"/>
      <c r="J374" s="314"/>
      <c r="K374" s="314"/>
      <c r="L374" s="314"/>
      <c r="M374" s="314"/>
      <c r="N374" s="314"/>
      <c r="O374" s="314"/>
      <c r="P374" s="314"/>
      <c r="Q374" s="314"/>
      <c r="R374" s="314"/>
      <c r="S374" s="314"/>
      <c r="T374" s="314"/>
      <c r="U374" s="314"/>
      <c r="V374" s="315">
        <f t="shared" si="21"/>
        <v>0</v>
      </c>
      <c r="W374" s="319">
        <f t="shared" si="22"/>
        <v>0</v>
      </c>
      <c r="X374" s="350" t="s">
        <v>2513</v>
      </c>
    </row>
    <row r="375" spans="1:24" x14ac:dyDescent="0.25">
      <c r="A375" s="337">
        <v>372</v>
      </c>
      <c r="B375" s="349" t="s">
        <v>347</v>
      </c>
      <c r="C375" s="314">
        <v>0</v>
      </c>
      <c r="D375" s="314">
        <v>1</v>
      </c>
      <c r="E375" s="314">
        <f t="shared" si="20"/>
        <v>1</v>
      </c>
      <c r="F375" s="314"/>
      <c r="G375" s="314"/>
      <c r="H375" s="314"/>
      <c r="I375" s="314"/>
      <c r="J375" s="314"/>
      <c r="K375" s="314"/>
      <c r="L375" s="314"/>
      <c r="M375" s="314"/>
      <c r="N375" s="314"/>
      <c r="O375" s="314"/>
      <c r="P375" s="314"/>
      <c r="Q375" s="314"/>
      <c r="R375" s="314"/>
      <c r="S375" s="314"/>
      <c r="T375" s="314"/>
      <c r="U375" s="314"/>
      <c r="V375" s="315">
        <f t="shared" si="21"/>
        <v>0</v>
      </c>
      <c r="W375" s="320">
        <f t="shared" si="22"/>
        <v>1</v>
      </c>
      <c r="X375" s="350" t="s">
        <v>2513</v>
      </c>
    </row>
    <row r="376" spans="1:24" x14ac:dyDescent="0.25">
      <c r="A376" s="337">
        <v>373</v>
      </c>
      <c r="B376" s="349" t="s">
        <v>348</v>
      </c>
      <c r="C376" s="314">
        <v>0</v>
      </c>
      <c r="D376" s="314"/>
      <c r="E376" s="314">
        <f t="shared" si="20"/>
        <v>0</v>
      </c>
      <c r="F376" s="314"/>
      <c r="G376" s="314"/>
      <c r="H376" s="314"/>
      <c r="I376" s="314"/>
      <c r="J376" s="314"/>
      <c r="K376" s="314"/>
      <c r="L376" s="314"/>
      <c r="M376" s="314"/>
      <c r="N376" s="314"/>
      <c r="O376" s="314"/>
      <c r="P376" s="314"/>
      <c r="Q376" s="314"/>
      <c r="R376" s="314"/>
      <c r="S376" s="314"/>
      <c r="T376" s="314"/>
      <c r="U376" s="314"/>
      <c r="V376" s="315">
        <f t="shared" si="21"/>
        <v>0</v>
      </c>
      <c r="W376" s="319">
        <f t="shared" si="22"/>
        <v>0</v>
      </c>
      <c r="X376" s="350" t="s">
        <v>2513</v>
      </c>
    </row>
    <row r="377" spans="1:24" x14ac:dyDescent="0.25">
      <c r="A377" s="337">
        <v>374</v>
      </c>
      <c r="B377" s="349" t="s">
        <v>349</v>
      </c>
      <c r="C377" s="314">
        <v>0</v>
      </c>
      <c r="D377" s="314">
        <v>1</v>
      </c>
      <c r="E377" s="314">
        <f t="shared" si="20"/>
        <v>1</v>
      </c>
      <c r="F377" s="314"/>
      <c r="G377" s="314"/>
      <c r="H377" s="314"/>
      <c r="I377" s="314"/>
      <c r="J377" s="314"/>
      <c r="K377" s="314"/>
      <c r="L377" s="314"/>
      <c r="M377" s="314"/>
      <c r="N377" s="314"/>
      <c r="O377" s="314"/>
      <c r="P377" s="314"/>
      <c r="Q377" s="314"/>
      <c r="R377" s="314"/>
      <c r="S377" s="314"/>
      <c r="T377" s="314"/>
      <c r="U377" s="314"/>
      <c r="V377" s="315">
        <f t="shared" si="21"/>
        <v>0</v>
      </c>
      <c r="W377" s="320">
        <f t="shared" si="22"/>
        <v>1</v>
      </c>
      <c r="X377" s="350" t="s">
        <v>2513</v>
      </c>
    </row>
    <row r="378" spans="1:24" x14ac:dyDescent="0.25">
      <c r="A378" s="337">
        <v>375</v>
      </c>
      <c r="B378" s="349" t="s">
        <v>350</v>
      </c>
      <c r="C378" s="314">
        <v>0</v>
      </c>
      <c r="D378" s="314"/>
      <c r="E378" s="314">
        <f t="shared" si="20"/>
        <v>0</v>
      </c>
      <c r="F378" s="314"/>
      <c r="G378" s="314"/>
      <c r="H378" s="314"/>
      <c r="I378" s="314"/>
      <c r="J378" s="314"/>
      <c r="K378" s="314"/>
      <c r="L378" s="314"/>
      <c r="M378" s="314"/>
      <c r="N378" s="314"/>
      <c r="O378" s="314"/>
      <c r="P378" s="314"/>
      <c r="Q378" s="314"/>
      <c r="R378" s="314"/>
      <c r="S378" s="314"/>
      <c r="T378" s="314"/>
      <c r="U378" s="314"/>
      <c r="V378" s="315">
        <f t="shared" si="21"/>
        <v>0</v>
      </c>
      <c r="W378" s="319">
        <f t="shared" si="22"/>
        <v>0</v>
      </c>
      <c r="X378" s="350" t="s">
        <v>2513</v>
      </c>
    </row>
    <row r="379" spans="1:24" x14ac:dyDescent="0.25">
      <c r="A379" s="337">
        <v>376</v>
      </c>
      <c r="B379" s="349" t="s">
        <v>351</v>
      </c>
      <c r="C379" s="314">
        <v>0</v>
      </c>
      <c r="D379" s="314">
        <v>1</v>
      </c>
      <c r="E379" s="314">
        <f t="shared" si="20"/>
        <v>1</v>
      </c>
      <c r="F379" s="314"/>
      <c r="G379" s="314"/>
      <c r="H379" s="314"/>
      <c r="I379" s="314"/>
      <c r="J379" s="314"/>
      <c r="K379" s="314"/>
      <c r="L379" s="314"/>
      <c r="M379" s="314"/>
      <c r="N379" s="314"/>
      <c r="O379" s="314"/>
      <c r="P379" s="314"/>
      <c r="Q379" s="314"/>
      <c r="R379" s="314"/>
      <c r="S379" s="314"/>
      <c r="T379" s="314"/>
      <c r="U379" s="314"/>
      <c r="V379" s="315">
        <f t="shared" si="21"/>
        <v>0</v>
      </c>
      <c r="W379" s="320">
        <f t="shared" si="22"/>
        <v>1</v>
      </c>
      <c r="X379" s="350" t="s">
        <v>2513</v>
      </c>
    </row>
    <row r="380" spans="1:24" x14ac:dyDescent="0.25">
      <c r="A380" s="337">
        <v>377</v>
      </c>
      <c r="B380" s="349" t="s">
        <v>352</v>
      </c>
      <c r="C380" s="314">
        <v>0</v>
      </c>
      <c r="D380" s="314"/>
      <c r="E380" s="314">
        <f t="shared" si="20"/>
        <v>0</v>
      </c>
      <c r="F380" s="314"/>
      <c r="G380" s="314"/>
      <c r="H380" s="314"/>
      <c r="I380" s="314"/>
      <c r="J380" s="314"/>
      <c r="K380" s="314"/>
      <c r="L380" s="314"/>
      <c r="M380" s="314"/>
      <c r="N380" s="314"/>
      <c r="O380" s="314"/>
      <c r="P380" s="314"/>
      <c r="Q380" s="314"/>
      <c r="R380" s="314"/>
      <c r="S380" s="314"/>
      <c r="T380" s="314"/>
      <c r="U380" s="314"/>
      <c r="V380" s="315">
        <f t="shared" si="21"/>
        <v>0</v>
      </c>
      <c r="W380" s="319">
        <f t="shared" si="22"/>
        <v>0</v>
      </c>
      <c r="X380" s="350" t="s">
        <v>2513</v>
      </c>
    </row>
    <row r="381" spans="1:24" x14ac:dyDescent="0.25">
      <c r="A381" s="337">
        <v>378</v>
      </c>
      <c r="B381" s="349" t="s">
        <v>353</v>
      </c>
      <c r="C381" s="314">
        <v>0</v>
      </c>
      <c r="D381" s="314">
        <v>1</v>
      </c>
      <c r="E381" s="314">
        <f t="shared" si="20"/>
        <v>1</v>
      </c>
      <c r="F381" s="314"/>
      <c r="G381" s="314"/>
      <c r="H381" s="314"/>
      <c r="I381" s="314"/>
      <c r="J381" s="314"/>
      <c r="K381" s="314"/>
      <c r="L381" s="314"/>
      <c r="M381" s="314"/>
      <c r="N381" s="314"/>
      <c r="O381" s="314"/>
      <c r="P381" s="314"/>
      <c r="Q381" s="314"/>
      <c r="R381" s="314"/>
      <c r="S381" s="314"/>
      <c r="T381" s="314"/>
      <c r="U381" s="314"/>
      <c r="V381" s="315">
        <f t="shared" si="21"/>
        <v>0</v>
      </c>
      <c r="W381" s="320">
        <f t="shared" si="22"/>
        <v>1</v>
      </c>
      <c r="X381" s="350" t="s">
        <v>2513</v>
      </c>
    </row>
    <row r="382" spans="1:24" x14ac:dyDescent="0.25">
      <c r="A382" s="337">
        <v>379</v>
      </c>
      <c r="B382" s="349" t="s">
        <v>354</v>
      </c>
      <c r="C382" s="314">
        <v>0</v>
      </c>
      <c r="D382" s="314"/>
      <c r="E382" s="314">
        <f t="shared" si="20"/>
        <v>0</v>
      </c>
      <c r="F382" s="314"/>
      <c r="G382" s="314"/>
      <c r="H382" s="314"/>
      <c r="I382" s="314"/>
      <c r="J382" s="314"/>
      <c r="K382" s="314"/>
      <c r="L382" s="314"/>
      <c r="M382" s="314"/>
      <c r="N382" s="314"/>
      <c r="O382" s="314"/>
      <c r="P382" s="314"/>
      <c r="Q382" s="314"/>
      <c r="R382" s="314"/>
      <c r="S382" s="314"/>
      <c r="T382" s="314"/>
      <c r="U382" s="314"/>
      <c r="V382" s="315">
        <f t="shared" si="21"/>
        <v>0</v>
      </c>
      <c r="W382" s="319">
        <f t="shared" si="22"/>
        <v>0</v>
      </c>
      <c r="X382" s="350" t="s">
        <v>1796</v>
      </c>
    </row>
    <row r="383" spans="1:24" x14ac:dyDescent="0.25">
      <c r="A383" s="337">
        <v>380</v>
      </c>
      <c r="B383" s="349" t="s">
        <v>355</v>
      </c>
      <c r="C383" s="314">
        <v>40</v>
      </c>
      <c r="D383" s="314"/>
      <c r="E383" s="314">
        <f t="shared" si="20"/>
        <v>40</v>
      </c>
      <c r="F383" s="314"/>
      <c r="G383" s="314"/>
      <c r="H383" s="314"/>
      <c r="I383" s="314"/>
      <c r="J383" s="314"/>
      <c r="K383" s="314"/>
      <c r="L383" s="314"/>
      <c r="M383" s="314"/>
      <c r="N383" s="314"/>
      <c r="O383" s="314"/>
      <c r="P383" s="314"/>
      <c r="Q383" s="314"/>
      <c r="R383" s="314"/>
      <c r="S383" s="314"/>
      <c r="T383" s="314"/>
      <c r="U383" s="314"/>
      <c r="V383" s="315">
        <f t="shared" si="21"/>
        <v>0</v>
      </c>
      <c r="W383" s="317">
        <f t="shared" si="22"/>
        <v>40</v>
      </c>
      <c r="X383" s="350" t="s">
        <v>2513</v>
      </c>
    </row>
    <row r="384" spans="1:24" x14ac:dyDescent="0.25">
      <c r="A384" s="337">
        <v>381</v>
      </c>
      <c r="B384" s="349" t="s">
        <v>356</v>
      </c>
      <c r="C384" s="314">
        <v>4</v>
      </c>
      <c r="D384" s="314">
        <v>5</v>
      </c>
      <c r="E384" s="314">
        <f t="shared" si="20"/>
        <v>9</v>
      </c>
      <c r="F384" s="314"/>
      <c r="G384" s="314"/>
      <c r="H384" s="314"/>
      <c r="I384" s="314"/>
      <c r="J384" s="314"/>
      <c r="K384" s="314"/>
      <c r="L384" s="314"/>
      <c r="M384" s="314"/>
      <c r="N384" s="314"/>
      <c r="O384" s="314"/>
      <c r="P384" s="314"/>
      <c r="Q384" s="314"/>
      <c r="R384" s="314"/>
      <c r="S384" s="314"/>
      <c r="T384" s="314"/>
      <c r="U384" s="314"/>
      <c r="V384" s="315">
        <f t="shared" si="21"/>
        <v>0</v>
      </c>
      <c r="W384" s="317">
        <f t="shared" si="22"/>
        <v>9</v>
      </c>
      <c r="X384" s="350" t="s">
        <v>1796</v>
      </c>
    </row>
    <row r="385" spans="1:24" x14ac:dyDescent="0.25">
      <c r="A385" s="337">
        <v>382</v>
      </c>
      <c r="B385" s="349" t="s">
        <v>357</v>
      </c>
      <c r="C385" s="314">
        <v>12</v>
      </c>
      <c r="D385" s="314">
        <v>2</v>
      </c>
      <c r="E385" s="314">
        <f t="shared" si="20"/>
        <v>14</v>
      </c>
      <c r="F385" s="314"/>
      <c r="G385" s="314"/>
      <c r="H385" s="314"/>
      <c r="I385" s="314"/>
      <c r="J385" s="314"/>
      <c r="K385" s="314"/>
      <c r="L385" s="314"/>
      <c r="M385" s="314"/>
      <c r="N385" s="314"/>
      <c r="O385" s="314"/>
      <c r="P385" s="314"/>
      <c r="Q385" s="314"/>
      <c r="R385" s="314"/>
      <c r="S385" s="314"/>
      <c r="T385" s="314"/>
      <c r="U385" s="314"/>
      <c r="V385" s="315">
        <v>2</v>
      </c>
      <c r="W385" s="317">
        <f t="shared" si="22"/>
        <v>12</v>
      </c>
      <c r="X385" s="350" t="s">
        <v>1796</v>
      </c>
    </row>
    <row r="386" spans="1:24" ht="30" x14ac:dyDescent="0.25">
      <c r="A386" s="337">
        <v>383</v>
      </c>
      <c r="B386" s="354" t="s">
        <v>358</v>
      </c>
      <c r="C386" s="314">
        <v>0</v>
      </c>
      <c r="D386" s="314"/>
      <c r="E386" s="314">
        <f t="shared" si="20"/>
        <v>0</v>
      </c>
      <c r="F386" s="314"/>
      <c r="G386" s="314"/>
      <c r="H386" s="314"/>
      <c r="I386" s="314"/>
      <c r="J386" s="314"/>
      <c r="K386" s="314"/>
      <c r="L386" s="314"/>
      <c r="M386" s="314"/>
      <c r="N386" s="314"/>
      <c r="O386" s="314"/>
      <c r="P386" s="314"/>
      <c r="Q386" s="314"/>
      <c r="R386" s="314"/>
      <c r="S386" s="314"/>
      <c r="T386" s="314"/>
      <c r="U386" s="314"/>
      <c r="V386" s="315">
        <f t="shared" si="21"/>
        <v>0</v>
      </c>
      <c r="W386" s="319">
        <f t="shared" si="22"/>
        <v>0</v>
      </c>
      <c r="X386" s="350" t="s">
        <v>1796</v>
      </c>
    </row>
    <row r="387" spans="1:24" x14ac:dyDescent="0.25">
      <c r="A387" s="337">
        <v>384</v>
      </c>
      <c r="B387" s="349" t="s">
        <v>359</v>
      </c>
      <c r="C387" s="314">
        <v>0</v>
      </c>
      <c r="D387" s="314"/>
      <c r="E387" s="314">
        <f t="shared" ref="E387:E450" si="23">C387+D387</f>
        <v>0</v>
      </c>
      <c r="F387" s="314"/>
      <c r="G387" s="314"/>
      <c r="H387" s="314"/>
      <c r="I387" s="314"/>
      <c r="J387" s="314"/>
      <c r="K387" s="314"/>
      <c r="L387" s="314"/>
      <c r="M387" s="314"/>
      <c r="N387" s="314"/>
      <c r="O387" s="314"/>
      <c r="P387" s="314"/>
      <c r="Q387" s="314"/>
      <c r="R387" s="314"/>
      <c r="S387" s="314"/>
      <c r="T387" s="314"/>
      <c r="U387" s="314"/>
      <c r="V387" s="315">
        <f t="shared" ref="V387:V450" si="24">SUM(F387:U387)</f>
        <v>0</v>
      </c>
      <c r="W387" s="319">
        <f t="shared" ref="W387:W450" si="25">E387-V387</f>
        <v>0</v>
      </c>
      <c r="X387" s="350" t="s">
        <v>1796</v>
      </c>
    </row>
    <row r="388" spans="1:24" x14ac:dyDescent="0.25">
      <c r="A388" s="337">
        <v>385</v>
      </c>
      <c r="B388" s="349" t="s">
        <v>2417</v>
      </c>
      <c r="C388" s="314">
        <v>4</v>
      </c>
      <c r="D388" s="314">
        <v>4</v>
      </c>
      <c r="E388" s="314">
        <f t="shared" si="23"/>
        <v>8</v>
      </c>
      <c r="F388" s="314"/>
      <c r="G388" s="314"/>
      <c r="H388" s="314"/>
      <c r="I388" s="314"/>
      <c r="J388" s="314"/>
      <c r="K388" s="314"/>
      <c r="L388" s="314"/>
      <c r="M388" s="314"/>
      <c r="N388" s="314"/>
      <c r="O388" s="314"/>
      <c r="P388" s="314"/>
      <c r="Q388" s="314"/>
      <c r="R388" s="314"/>
      <c r="S388" s="314"/>
      <c r="T388" s="314"/>
      <c r="U388" s="314"/>
      <c r="V388" s="315">
        <f t="shared" si="24"/>
        <v>0</v>
      </c>
      <c r="W388" s="317">
        <f t="shared" si="25"/>
        <v>8</v>
      </c>
      <c r="X388" s="350" t="s">
        <v>1796</v>
      </c>
    </row>
    <row r="389" spans="1:24" x14ac:dyDescent="0.25">
      <c r="A389" s="337">
        <v>386</v>
      </c>
      <c r="B389" s="355" t="s">
        <v>360</v>
      </c>
      <c r="C389" s="314">
        <v>4</v>
      </c>
      <c r="D389" s="314"/>
      <c r="E389" s="314">
        <f t="shared" si="23"/>
        <v>4</v>
      </c>
      <c r="F389" s="314"/>
      <c r="G389" s="314"/>
      <c r="H389" s="314"/>
      <c r="I389" s="314"/>
      <c r="J389" s="314"/>
      <c r="K389" s="314"/>
      <c r="L389" s="314"/>
      <c r="M389" s="314"/>
      <c r="N389" s="314"/>
      <c r="O389" s="314"/>
      <c r="P389" s="314"/>
      <c r="Q389" s="314"/>
      <c r="R389" s="314"/>
      <c r="S389" s="314"/>
      <c r="T389" s="314"/>
      <c r="U389" s="314"/>
      <c r="V389" s="315">
        <v>1</v>
      </c>
      <c r="W389" s="325">
        <f t="shared" si="25"/>
        <v>3</v>
      </c>
      <c r="X389" s="350" t="s">
        <v>1796</v>
      </c>
    </row>
    <row r="390" spans="1:24" x14ac:dyDescent="0.25">
      <c r="A390" s="337">
        <v>387</v>
      </c>
      <c r="B390" s="355" t="s">
        <v>361</v>
      </c>
      <c r="C390" s="314">
        <v>3</v>
      </c>
      <c r="D390" s="314">
        <v>4</v>
      </c>
      <c r="E390" s="314">
        <f t="shared" si="23"/>
        <v>7</v>
      </c>
      <c r="F390" s="314"/>
      <c r="G390" s="314"/>
      <c r="H390" s="314"/>
      <c r="I390" s="314"/>
      <c r="J390" s="314"/>
      <c r="K390" s="314"/>
      <c r="L390" s="314"/>
      <c r="M390" s="314"/>
      <c r="N390" s="314"/>
      <c r="O390" s="314"/>
      <c r="P390" s="314"/>
      <c r="Q390" s="314"/>
      <c r="R390" s="314"/>
      <c r="S390" s="314"/>
      <c r="T390" s="314"/>
      <c r="U390" s="314"/>
      <c r="V390" s="315">
        <f t="shared" si="24"/>
        <v>0</v>
      </c>
      <c r="W390" s="317">
        <f t="shared" si="25"/>
        <v>7</v>
      </c>
      <c r="X390" s="350" t="s">
        <v>1796</v>
      </c>
    </row>
    <row r="391" spans="1:24" x14ac:dyDescent="0.25">
      <c r="A391" s="337">
        <v>388</v>
      </c>
      <c r="B391" s="355" t="s">
        <v>362</v>
      </c>
      <c r="C391" s="314">
        <v>16</v>
      </c>
      <c r="D391" s="314"/>
      <c r="E391" s="314">
        <f t="shared" si="23"/>
        <v>16</v>
      </c>
      <c r="F391" s="314"/>
      <c r="G391" s="314"/>
      <c r="H391" s="314"/>
      <c r="I391" s="314"/>
      <c r="J391" s="314"/>
      <c r="K391" s="314"/>
      <c r="L391" s="314"/>
      <c r="M391" s="314"/>
      <c r="N391" s="314"/>
      <c r="O391" s="314"/>
      <c r="P391" s="314"/>
      <c r="Q391" s="314"/>
      <c r="R391" s="314"/>
      <c r="S391" s="314"/>
      <c r="T391" s="314"/>
      <c r="U391" s="314"/>
      <c r="V391" s="315">
        <f t="shared" si="24"/>
        <v>0</v>
      </c>
      <c r="W391" s="317">
        <f t="shared" si="25"/>
        <v>16</v>
      </c>
      <c r="X391" s="350" t="s">
        <v>1796</v>
      </c>
    </row>
    <row r="392" spans="1:24" x14ac:dyDescent="0.25">
      <c r="A392" s="337">
        <v>389</v>
      </c>
      <c r="B392" s="349" t="s">
        <v>107</v>
      </c>
      <c r="C392" s="314">
        <v>0</v>
      </c>
      <c r="D392" s="314"/>
      <c r="E392" s="314">
        <f t="shared" si="23"/>
        <v>0</v>
      </c>
      <c r="F392" s="314"/>
      <c r="G392" s="314"/>
      <c r="H392" s="314"/>
      <c r="I392" s="314"/>
      <c r="J392" s="314"/>
      <c r="K392" s="314"/>
      <c r="L392" s="314"/>
      <c r="M392" s="314"/>
      <c r="N392" s="314"/>
      <c r="O392" s="314"/>
      <c r="P392" s="314"/>
      <c r="Q392" s="314"/>
      <c r="R392" s="314"/>
      <c r="S392" s="314"/>
      <c r="T392" s="314"/>
      <c r="U392" s="314"/>
      <c r="V392" s="315">
        <f t="shared" si="24"/>
        <v>0</v>
      </c>
      <c r="W392" s="319">
        <f t="shared" si="25"/>
        <v>0</v>
      </c>
      <c r="X392" s="350" t="s">
        <v>1796</v>
      </c>
    </row>
    <row r="393" spans="1:24" x14ac:dyDescent="0.25">
      <c r="A393" s="337">
        <v>390</v>
      </c>
      <c r="B393" s="349" t="s">
        <v>363</v>
      </c>
      <c r="C393" s="314">
        <v>0</v>
      </c>
      <c r="D393" s="314"/>
      <c r="E393" s="314">
        <f t="shared" si="23"/>
        <v>0</v>
      </c>
      <c r="F393" s="314"/>
      <c r="G393" s="314"/>
      <c r="H393" s="314"/>
      <c r="I393" s="314"/>
      <c r="J393" s="314"/>
      <c r="K393" s="314"/>
      <c r="L393" s="314"/>
      <c r="M393" s="314"/>
      <c r="N393" s="314"/>
      <c r="O393" s="314"/>
      <c r="P393" s="314"/>
      <c r="Q393" s="314"/>
      <c r="R393" s="314"/>
      <c r="S393" s="314"/>
      <c r="T393" s="314"/>
      <c r="U393" s="314"/>
      <c r="V393" s="315">
        <f t="shared" si="24"/>
        <v>0</v>
      </c>
      <c r="W393" s="319">
        <f t="shared" si="25"/>
        <v>0</v>
      </c>
      <c r="X393" s="350" t="s">
        <v>1796</v>
      </c>
    </row>
    <row r="394" spans="1:24" x14ac:dyDescent="0.25">
      <c r="A394" s="337">
        <v>391</v>
      </c>
      <c r="B394" s="349" t="s">
        <v>364</v>
      </c>
      <c r="C394" s="314">
        <v>0</v>
      </c>
      <c r="D394" s="314"/>
      <c r="E394" s="314">
        <f t="shared" si="23"/>
        <v>0</v>
      </c>
      <c r="F394" s="314"/>
      <c r="G394" s="314"/>
      <c r="H394" s="314"/>
      <c r="I394" s="314"/>
      <c r="J394" s="314"/>
      <c r="K394" s="314"/>
      <c r="L394" s="314"/>
      <c r="M394" s="314"/>
      <c r="N394" s="314"/>
      <c r="O394" s="314"/>
      <c r="P394" s="314"/>
      <c r="Q394" s="314"/>
      <c r="R394" s="314"/>
      <c r="S394" s="314"/>
      <c r="T394" s="314"/>
      <c r="U394" s="314"/>
      <c r="V394" s="315">
        <f t="shared" si="24"/>
        <v>0</v>
      </c>
      <c r="W394" s="319">
        <f t="shared" si="25"/>
        <v>0</v>
      </c>
      <c r="X394" s="350" t="s">
        <v>1796</v>
      </c>
    </row>
    <row r="395" spans="1:24" x14ac:dyDescent="0.25">
      <c r="A395" s="337">
        <v>392</v>
      </c>
      <c r="B395" s="349" t="s">
        <v>2092</v>
      </c>
      <c r="C395" s="314">
        <v>100</v>
      </c>
      <c r="D395" s="314"/>
      <c r="E395" s="314">
        <f t="shared" si="23"/>
        <v>100</v>
      </c>
      <c r="F395" s="314"/>
      <c r="G395" s="314"/>
      <c r="H395" s="314"/>
      <c r="I395" s="314"/>
      <c r="J395" s="314"/>
      <c r="K395" s="314"/>
      <c r="L395" s="314"/>
      <c r="M395" s="314"/>
      <c r="N395" s="314"/>
      <c r="O395" s="314"/>
      <c r="P395" s="314"/>
      <c r="Q395" s="314"/>
      <c r="R395" s="314"/>
      <c r="S395" s="314"/>
      <c r="T395" s="314"/>
      <c r="U395" s="314"/>
      <c r="V395" s="315">
        <f t="shared" si="24"/>
        <v>0</v>
      </c>
      <c r="W395" s="317">
        <f t="shared" si="25"/>
        <v>100</v>
      </c>
      <c r="X395" s="350" t="s">
        <v>1796</v>
      </c>
    </row>
    <row r="396" spans="1:24" x14ac:dyDescent="0.25">
      <c r="A396" s="337">
        <v>393</v>
      </c>
      <c r="B396" s="349" t="s">
        <v>365</v>
      </c>
      <c r="C396" s="314">
        <v>0</v>
      </c>
      <c r="D396" s="314"/>
      <c r="E396" s="314">
        <f t="shared" si="23"/>
        <v>0</v>
      </c>
      <c r="F396" s="314"/>
      <c r="G396" s="314"/>
      <c r="H396" s="314"/>
      <c r="I396" s="314"/>
      <c r="J396" s="314"/>
      <c r="K396" s="314"/>
      <c r="L396" s="314"/>
      <c r="M396" s="314"/>
      <c r="N396" s="314"/>
      <c r="O396" s="314"/>
      <c r="P396" s="314"/>
      <c r="Q396" s="314"/>
      <c r="R396" s="314"/>
      <c r="S396" s="314"/>
      <c r="T396" s="314"/>
      <c r="U396" s="314"/>
      <c r="V396" s="315">
        <f t="shared" si="24"/>
        <v>0</v>
      </c>
      <c r="W396" s="319">
        <f t="shared" si="25"/>
        <v>0</v>
      </c>
      <c r="X396" s="350" t="s">
        <v>1796</v>
      </c>
    </row>
    <row r="397" spans="1:24" x14ac:dyDescent="0.25">
      <c r="A397" s="337">
        <v>394</v>
      </c>
      <c r="B397" s="349" t="s">
        <v>366</v>
      </c>
      <c r="C397" s="314">
        <v>0</v>
      </c>
      <c r="D397" s="314"/>
      <c r="E397" s="314">
        <f t="shared" si="23"/>
        <v>0</v>
      </c>
      <c r="F397" s="314"/>
      <c r="G397" s="314"/>
      <c r="H397" s="314"/>
      <c r="I397" s="314"/>
      <c r="J397" s="314"/>
      <c r="K397" s="314"/>
      <c r="L397" s="314"/>
      <c r="M397" s="314"/>
      <c r="N397" s="314"/>
      <c r="O397" s="314"/>
      <c r="P397" s="314"/>
      <c r="Q397" s="314"/>
      <c r="R397" s="314"/>
      <c r="S397" s="314"/>
      <c r="T397" s="314"/>
      <c r="U397" s="314"/>
      <c r="V397" s="315">
        <f t="shared" si="24"/>
        <v>0</v>
      </c>
      <c r="W397" s="319">
        <f t="shared" si="25"/>
        <v>0</v>
      </c>
      <c r="X397" s="350" t="s">
        <v>1796</v>
      </c>
    </row>
    <row r="398" spans="1:24" x14ac:dyDescent="0.25">
      <c r="A398" s="337">
        <v>395</v>
      </c>
      <c r="B398" s="356" t="s">
        <v>367</v>
      </c>
      <c r="C398" s="314">
        <v>0</v>
      </c>
      <c r="D398" s="314"/>
      <c r="E398" s="314">
        <f t="shared" si="23"/>
        <v>0</v>
      </c>
      <c r="F398" s="314"/>
      <c r="G398" s="314"/>
      <c r="H398" s="314"/>
      <c r="I398" s="314"/>
      <c r="J398" s="314"/>
      <c r="K398" s="314"/>
      <c r="L398" s="314"/>
      <c r="M398" s="314"/>
      <c r="N398" s="314"/>
      <c r="O398" s="314"/>
      <c r="P398" s="314"/>
      <c r="Q398" s="314"/>
      <c r="R398" s="314"/>
      <c r="S398" s="314"/>
      <c r="T398" s="314"/>
      <c r="U398" s="314"/>
      <c r="V398" s="315">
        <f t="shared" si="24"/>
        <v>0</v>
      </c>
      <c r="W398" s="319">
        <f t="shared" si="25"/>
        <v>0</v>
      </c>
      <c r="X398" s="350" t="s">
        <v>1796</v>
      </c>
    </row>
    <row r="399" spans="1:24" x14ac:dyDescent="0.25">
      <c r="A399" s="337">
        <v>396</v>
      </c>
      <c r="B399" s="349" t="s">
        <v>2418</v>
      </c>
      <c r="C399" s="314">
        <v>1</v>
      </c>
      <c r="D399" s="314">
        <v>4</v>
      </c>
      <c r="E399" s="314">
        <f t="shared" si="23"/>
        <v>5</v>
      </c>
      <c r="F399" s="314"/>
      <c r="G399" s="314"/>
      <c r="H399" s="314"/>
      <c r="I399" s="314"/>
      <c r="J399" s="314"/>
      <c r="K399" s="314">
        <f>1</f>
        <v>1</v>
      </c>
      <c r="L399" s="314"/>
      <c r="M399" s="314"/>
      <c r="N399" s="314"/>
      <c r="O399" s="314"/>
      <c r="P399" s="314"/>
      <c r="Q399" s="314"/>
      <c r="R399" s="314"/>
      <c r="S399" s="314"/>
      <c r="T399" s="314"/>
      <c r="U399" s="314"/>
      <c r="V399" s="315">
        <f t="shared" si="24"/>
        <v>1</v>
      </c>
      <c r="W399" s="325">
        <f t="shared" si="25"/>
        <v>4</v>
      </c>
      <c r="X399" s="350" t="s">
        <v>1796</v>
      </c>
    </row>
    <row r="400" spans="1:24" x14ac:dyDescent="0.25">
      <c r="A400" s="337">
        <v>397</v>
      </c>
      <c r="B400" s="349" t="s">
        <v>368</v>
      </c>
      <c r="C400" s="314">
        <v>4</v>
      </c>
      <c r="D400" s="314"/>
      <c r="E400" s="314">
        <f t="shared" si="23"/>
        <v>4</v>
      </c>
      <c r="F400" s="314"/>
      <c r="G400" s="314"/>
      <c r="H400" s="314"/>
      <c r="I400" s="314"/>
      <c r="J400" s="314"/>
      <c r="K400" s="314"/>
      <c r="L400" s="314"/>
      <c r="M400" s="314"/>
      <c r="N400" s="314"/>
      <c r="O400" s="314"/>
      <c r="P400" s="314"/>
      <c r="Q400" s="314"/>
      <c r="R400" s="314"/>
      <c r="S400" s="314"/>
      <c r="T400" s="314"/>
      <c r="U400" s="314"/>
      <c r="V400" s="315">
        <f t="shared" si="24"/>
        <v>0</v>
      </c>
      <c r="W400" s="325">
        <f t="shared" si="25"/>
        <v>4</v>
      </c>
      <c r="X400" s="350" t="s">
        <v>1796</v>
      </c>
    </row>
    <row r="401" spans="1:24" x14ac:dyDescent="0.25">
      <c r="A401" s="337">
        <v>398</v>
      </c>
      <c r="B401" s="354" t="s">
        <v>369</v>
      </c>
      <c r="C401" s="314">
        <v>4</v>
      </c>
      <c r="D401" s="314"/>
      <c r="E401" s="314">
        <f t="shared" si="23"/>
        <v>4</v>
      </c>
      <c r="F401" s="314"/>
      <c r="G401" s="314"/>
      <c r="H401" s="314"/>
      <c r="I401" s="314"/>
      <c r="J401" s="314"/>
      <c r="K401" s="314"/>
      <c r="L401" s="314"/>
      <c r="M401" s="314"/>
      <c r="N401" s="314"/>
      <c r="O401" s="314"/>
      <c r="P401" s="314"/>
      <c r="Q401" s="314"/>
      <c r="R401" s="314"/>
      <c r="S401" s="314"/>
      <c r="T401" s="314"/>
      <c r="U401" s="314"/>
      <c r="V401" s="315">
        <f t="shared" si="24"/>
        <v>0</v>
      </c>
      <c r="W401" s="325">
        <f t="shared" si="25"/>
        <v>4</v>
      </c>
      <c r="X401" s="350" t="s">
        <v>1796</v>
      </c>
    </row>
    <row r="402" spans="1:24" x14ac:dyDescent="0.25">
      <c r="A402" s="337">
        <v>399</v>
      </c>
      <c r="B402" s="349" t="s">
        <v>370</v>
      </c>
      <c r="C402" s="314">
        <v>0</v>
      </c>
      <c r="D402" s="314"/>
      <c r="E402" s="314">
        <f t="shared" si="23"/>
        <v>0</v>
      </c>
      <c r="F402" s="314"/>
      <c r="G402" s="314"/>
      <c r="H402" s="314"/>
      <c r="I402" s="314"/>
      <c r="J402" s="314"/>
      <c r="K402" s="314"/>
      <c r="L402" s="314"/>
      <c r="M402" s="314"/>
      <c r="N402" s="314"/>
      <c r="O402" s="314"/>
      <c r="P402" s="314"/>
      <c r="Q402" s="314"/>
      <c r="R402" s="314"/>
      <c r="S402" s="314"/>
      <c r="T402" s="314"/>
      <c r="U402" s="314"/>
      <c r="V402" s="315">
        <f t="shared" si="24"/>
        <v>0</v>
      </c>
      <c r="W402" s="319">
        <f t="shared" si="25"/>
        <v>0</v>
      </c>
      <c r="X402" s="350" t="s">
        <v>1796</v>
      </c>
    </row>
    <row r="403" spans="1:24" x14ac:dyDescent="0.25">
      <c r="A403" s="337">
        <v>400</v>
      </c>
      <c r="B403" s="349" t="s">
        <v>371</v>
      </c>
      <c r="C403" s="314">
        <v>1</v>
      </c>
      <c r="D403" s="314"/>
      <c r="E403" s="314">
        <f t="shared" si="23"/>
        <v>1</v>
      </c>
      <c r="F403" s="314"/>
      <c r="G403" s="314"/>
      <c r="H403" s="314"/>
      <c r="I403" s="314"/>
      <c r="J403" s="314"/>
      <c r="K403" s="314"/>
      <c r="L403" s="314"/>
      <c r="M403" s="314"/>
      <c r="N403" s="314"/>
      <c r="O403" s="314"/>
      <c r="P403" s="314"/>
      <c r="Q403" s="314"/>
      <c r="R403" s="314"/>
      <c r="S403" s="314"/>
      <c r="T403" s="314"/>
      <c r="U403" s="314"/>
      <c r="V403" s="315">
        <f t="shared" si="24"/>
        <v>0</v>
      </c>
      <c r="W403" s="320">
        <f t="shared" si="25"/>
        <v>1</v>
      </c>
      <c r="X403" s="350" t="s">
        <v>1796</v>
      </c>
    </row>
    <row r="404" spans="1:24" x14ac:dyDescent="0.25">
      <c r="A404" s="337">
        <v>401</v>
      </c>
      <c r="B404" s="349" t="s">
        <v>372</v>
      </c>
      <c r="C404" s="314">
        <v>1</v>
      </c>
      <c r="D404" s="314"/>
      <c r="E404" s="314">
        <f t="shared" si="23"/>
        <v>1</v>
      </c>
      <c r="F404" s="314"/>
      <c r="G404" s="314"/>
      <c r="H404" s="314"/>
      <c r="I404" s="314"/>
      <c r="J404" s="314"/>
      <c r="K404" s="314"/>
      <c r="L404" s="314"/>
      <c r="M404" s="314"/>
      <c r="N404" s="314"/>
      <c r="O404" s="314"/>
      <c r="P404" s="314"/>
      <c r="Q404" s="314"/>
      <c r="R404" s="314"/>
      <c r="S404" s="314"/>
      <c r="T404" s="314"/>
      <c r="U404" s="314"/>
      <c r="V404" s="315">
        <f t="shared" si="24"/>
        <v>0</v>
      </c>
      <c r="W404" s="320">
        <f t="shared" si="25"/>
        <v>1</v>
      </c>
      <c r="X404" s="350" t="s">
        <v>1796</v>
      </c>
    </row>
    <row r="405" spans="1:24" x14ac:dyDescent="0.25">
      <c r="A405" s="337">
        <v>402</v>
      </c>
      <c r="B405" s="349" t="s">
        <v>373</v>
      </c>
      <c r="C405" s="314">
        <v>2</v>
      </c>
      <c r="D405" s="314"/>
      <c r="E405" s="314">
        <f t="shared" si="23"/>
        <v>2</v>
      </c>
      <c r="F405" s="314"/>
      <c r="G405" s="314"/>
      <c r="H405" s="314"/>
      <c r="I405" s="314"/>
      <c r="J405" s="314"/>
      <c r="K405" s="314"/>
      <c r="L405" s="314"/>
      <c r="M405" s="314"/>
      <c r="N405" s="314"/>
      <c r="O405" s="314"/>
      <c r="P405" s="314"/>
      <c r="Q405" s="314"/>
      <c r="R405" s="314"/>
      <c r="S405" s="314"/>
      <c r="T405" s="314"/>
      <c r="U405" s="314"/>
      <c r="V405" s="315">
        <f t="shared" si="24"/>
        <v>0</v>
      </c>
      <c r="W405" s="320">
        <f t="shared" si="25"/>
        <v>2</v>
      </c>
      <c r="X405" s="350" t="s">
        <v>1796</v>
      </c>
    </row>
    <row r="406" spans="1:24" x14ac:dyDescent="0.25">
      <c r="A406" s="337">
        <v>403</v>
      </c>
      <c r="B406" s="349" t="s">
        <v>374</v>
      </c>
      <c r="C406" s="314">
        <v>1</v>
      </c>
      <c r="D406" s="314"/>
      <c r="E406" s="314">
        <f t="shared" si="23"/>
        <v>1</v>
      </c>
      <c r="F406" s="314"/>
      <c r="G406" s="314"/>
      <c r="H406" s="314"/>
      <c r="I406" s="314"/>
      <c r="J406" s="314"/>
      <c r="K406" s="314"/>
      <c r="L406" s="314"/>
      <c r="M406" s="314"/>
      <c r="N406" s="314"/>
      <c r="O406" s="314"/>
      <c r="P406" s="314"/>
      <c r="Q406" s="314"/>
      <c r="R406" s="314"/>
      <c r="S406" s="314"/>
      <c r="T406" s="314"/>
      <c r="U406" s="314"/>
      <c r="V406" s="315">
        <f t="shared" si="24"/>
        <v>0</v>
      </c>
      <c r="W406" s="320">
        <f t="shared" si="25"/>
        <v>1</v>
      </c>
      <c r="X406" s="350" t="s">
        <v>1796</v>
      </c>
    </row>
    <row r="407" spans="1:24" x14ac:dyDescent="0.25">
      <c r="A407" s="337">
        <v>404</v>
      </c>
      <c r="B407" s="349" t="s">
        <v>375</v>
      </c>
      <c r="C407" s="314">
        <v>9</v>
      </c>
      <c r="D407" s="314"/>
      <c r="E407" s="314">
        <f t="shared" si="23"/>
        <v>9</v>
      </c>
      <c r="F407" s="314"/>
      <c r="G407" s="314"/>
      <c r="H407" s="314"/>
      <c r="I407" s="314"/>
      <c r="J407" s="314"/>
      <c r="K407" s="314"/>
      <c r="L407" s="314"/>
      <c r="M407" s="314"/>
      <c r="N407" s="314"/>
      <c r="O407" s="314"/>
      <c r="P407" s="314"/>
      <c r="Q407" s="314"/>
      <c r="R407" s="314"/>
      <c r="S407" s="314"/>
      <c r="T407" s="314"/>
      <c r="U407" s="314"/>
      <c r="V407" s="315">
        <f t="shared" si="24"/>
        <v>0</v>
      </c>
      <c r="W407" s="317">
        <f t="shared" si="25"/>
        <v>9</v>
      </c>
      <c r="X407" s="350" t="s">
        <v>1796</v>
      </c>
    </row>
    <row r="408" spans="1:24" x14ac:dyDescent="0.25">
      <c r="A408" s="337">
        <v>405</v>
      </c>
      <c r="B408" s="349" t="s">
        <v>376</v>
      </c>
      <c r="C408" s="314">
        <v>12</v>
      </c>
      <c r="D408" s="314"/>
      <c r="E408" s="314">
        <f t="shared" si="23"/>
        <v>12</v>
      </c>
      <c r="F408" s="314"/>
      <c r="G408" s="314"/>
      <c r="H408" s="314"/>
      <c r="I408" s="314"/>
      <c r="J408" s="314"/>
      <c r="K408" s="314"/>
      <c r="L408" s="314"/>
      <c r="M408" s="314"/>
      <c r="N408" s="314"/>
      <c r="O408" s="314"/>
      <c r="P408" s="314"/>
      <c r="Q408" s="314"/>
      <c r="R408" s="314"/>
      <c r="S408" s="314"/>
      <c r="T408" s="314"/>
      <c r="U408" s="314"/>
      <c r="V408" s="315">
        <f t="shared" si="24"/>
        <v>0</v>
      </c>
      <c r="W408" s="317">
        <f t="shared" si="25"/>
        <v>12</v>
      </c>
      <c r="X408" s="350" t="s">
        <v>1796</v>
      </c>
    </row>
    <row r="409" spans="1:24" x14ac:dyDescent="0.25">
      <c r="A409" s="337">
        <v>406</v>
      </c>
      <c r="B409" s="349" t="s">
        <v>377</v>
      </c>
      <c r="C409" s="314">
        <v>0</v>
      </c>
      <c r="D409" s="314"/>
      <c r="E409" s="314">
        <f t="shared" si="23"/>
        <v>0</v>
      </c>
      <c r="F409" s="314"/>
      <c r="G409" s="314"/>
      <c r="H409" s="314"/>
      <c r="I409" s="314"/>
      <c r="J409" s="314"/>
      <c r="K409" s="314"/>
      <c r="L409" s="314"/>
      <c r="M409" s="314"/>
      <c r="N409" s="314"/>
      <c r="O409" s="314"/>
      <c r="P409" s="314"/>
      <c r="Q409" s="314"/>
      <c r="R409" s="314"/>
      <c r="S409" s="314"/>
      <c r="T409" s="314"/>
      <c r="U409" s="314"/>
      <c r="V409" s="315">
        <f t="shared" si="24"/>
        <v>0</v>
      </c>
      <c r="W409" s="319">
        <f t="shared" si="25"/>
        <v>0</v>
      </c>
      <c r="X409" s="350" t="s">
        <v>1796</v>
      </c>
    </row>
    <row r="410" spans="1:24" x14ac:dyDescent="0.25">
      <c r="A410" s="337">
        <v>407</v>
      </c>
      <c r="B410" s="349" t="s">
        <v>378</v>
      </c>
      <c r="C410" s="314">
        <v>15</v>
      </c>
      <c r="D410" s="314"/>
      <c r="E410" s="314">
        <f t="shared" si="23"/>
        <v>15</v>
      </c>
      <c r="F410" s="314"/>
      <c r="G410" s="314"/>
      <c r="H410" s="314"/>
      <c r="I410" s="314"/>
      <c r="J410" s="314"/>
      <c r="K410" s="314"/>
      <c r="L410" s="314"/>
      <c r="M410" s="314"/>
      <c r="N410" s="314"/>
      <c r="O410" s="314"/>
      <c r="P410" s="314"/>
      <c r="Q410" s="314"/>
      <c r="R410" s="314"/>
      <c r="S410" s="314"/>
      <c r="T410" s="314"/>
      <c r="U410" s="314"/>
      <c r="V410" s="315">
        <f t="shared" si="24"/>
        <v>0</v>
      </c>
      <c r="W410" s="317">
        <f t="shared" si="25"/>
        <v>15</v>
      </c>
      <c r="X410" s="350" t="s">
        <v>1796</v>
      </c>
    </row>
    <row r="411" spans="1:24" x14ac:dyDescent="0.25">
      <c r="A411" s="337">
        <v>408</v>
      </c>
      <c r="B411" s="349" t="s">
        <v>379</v>
      </c>
      <c r="C411" s="314">
        <v>5</v>
      </c>
      <c r="D411" s="314"/>
      <c r="E411" s="314">
        <f t="shared" si="23"/>
        <v>5</v>
      </c>
      <c r="F411" s="314"/>
      <c r="G411" s="314"/>
      <c r="H411" s="314"/>
      <c r="I411" s="314"/>
      <c r="J411" s="314"/>
      <c r="K411" s="314"/>
      <c r="L411" s="314"/>
      <c r="M411" s="314"/>
      <c r="N411" s="314"/>
      <c r="O411" s="314"/>
      <c r="P411" s="314"/>
      <c r="Q411" s="314"/>
      <c r="R411" s="314"/>
      <c r="S411" s="314"/>
      <c r="T411" s="314"/>
      <c r="U411" s="314"/>
      <c r="V411" s="315">
        <f t="shared" si="24"/>
        <v>0</v>
      </c>
      <c r="W411" s="325">
        <f t="shared" si="25"/>
        <v>5</v>
      </c>
      <c r="X411" s="350" t="s">
        <v>1796</v>
      </c>
    </row>
    <row r="412" spans="1:24" x14ac:dyDescent="0.25">
      <c r="A412" s="337">
        <v>409</v>
      </c>
      <c r="B412" s="349" t="s">
        <v>380</v>
      </c>
      <c r="C412" s="314">
        <v>0</v>
      </c>
      <c r="D412" s="314"/>
      <c r="E412" s="314">
        <f t="shared" si="23"/>
        <v>0</v>
      </c>
      <c r="F412" s="314"/>
      <c r="G412" s="314"/>
      <c r="H412" s="314"/>
      <c r="I412" s="314"/>
      <c r="J412" s="314"/>
      <c r="K412" s="314"/>
      <c r="L412" s="314"/>
      <c r="M412" s="314"/>
      <c r="N412" s="314"/>
      <c r="O412" s="314"/>
      <c r="P412" s="314"/>
      <c r="Q412" s="314"/>
      <c r="R412" s="314"/>
      <c r="S412" s="314"/>
      <c r="T412" s="314"/>
      <c r="U412" s="314"/>
      <c r="V412" s="315">
        <f t="shared" si="24"/>
        <v>0</v>
      </c>
      <c r="W412" s="319">
        <f t="shared" si="25"/>
        <v>0</v>
      </c>
      <c r="X412" s="350" t="s">
        <v>1796</v>
      </c>
    </row>
    <row r="413" spans="1:24" x14ac:dyDescent="0.25">
      <c r="A413" s="337">
        <v>410</v>
      </c>
      <c r="B413" s="349" t="s">
        <v>381</v>
      </c>
      <c r="C413" s="314">
        <v>0</v>
      </c>
      <c r="D413" s="314"/>
      <c r="E413" s="314">
        <f t="shared" si="23"/>
        <v>0</v>
      </c>
      <c r="F413" s="314"/>
      <c r="G413" s="314"/>
      <c r="H413" s="314"/>
      <c r="I413" s="314"/>
      <c r="J413" s="314"/>
      <c r="K413" s="314"/>
      <c r="L413" s="314"/>
      <c r="M413" s="314"/>
      <c r="N413" s="314"/>
      <c r="O413" s="314"/>
      <c r="P413" s="314"/>
      <c r="Q413" s="314"/>
      <c r="R413" s="314"/>
      <c r="S413" s="314"/>
      <c r="T413" s="314"/>
      <c r="U413" s="314"/>
      <c r="V413" s="315">
        <f t="shared" si="24"/>
        <v>0</v>
      </c>
      <c r="W413" s="319">
        <f t="shared" si="25"/>
        <v>0</v>
      </c>
      <c r="X413" s="350" t="s">
        <v>1788</v>
      </c>
    </row>
    <row r="414" spans="1:24" x14ac:dyDescent="0.25">
      <c r="A414" s="337">
        <v>411</v>
      </c>
      <c r="B414" s="349" t="s">
        <v>382</v>
      </c>
      <c r="C414" s="314">
        <v>0</v>
      </c>
      <c r="D414" s="314"/>
      <c r="E414" s="314">
        <f t="shared" si="23"/>
        <v>0</v>
      </c>
      <c r="F414" s="314"/>
      <c r="G414" s="314"/>
      <c r="H414" s="314"/>
      <c r="I414" s="314"/>
      <c r="J414" s="314"/>
      <c r="K414" s="314"/>
      <c r="L414" s="314"/>
      <c r="M414" s="314"/>
      <c r="N414" s="314"/>
      <c r="O414" s="314"/>
      <c r="P414" s="314"/>
      <c r="Q414" s="314"/>
      <c r="R414" s="314"/>
      <c r="S414" s="314"/>
      <c r="T414" s="314"/>
      <c r="U414" s="314"/>
      <c r="V414" s="315">
        <f t="shared" si="24"/>
        <v>0</v>
      </c>
      <c r="W414" s="319">
        <f t="shared" si="25"/>
        <v>0</v>
      </c>
      <c r="X414" s="350" t="s">
        <v>1796</v>
      </c>
    </row>
    <row r="415" spans="1:24" x14ac:dyDescent="0.25">
      <c r="A415" s="337">
        <v>412</v>
      </c>
      <c r="B415" s="349" t="s">
        <v>383</v>
      </c>
      <c r="C415" s="314">
        <v>0</v>
      </c>
      <c r="D415" s="314"/>
      <c r="E415" s="314">
        <f t="shared" si="23"/>
        <v>0</v>
      </c>
      <c r="F415" s="314"/>
      <c r="G415" s="314"/>
      <c r="H415" s="314"/>
      <c r="I415" s="314"/>
      <c r="J415" s="314"/>
      <c r="K415" s="314"/>
      <c r="L415" s="314"/>
      <c r="M415" s="314"/>
      <c r="N415" s="314"/>
      <c r="O415" s="314"/>
      <c r="P415" s="314"/>
      <c r="Q415" s="314"/>
      <c r="R415" s="314"/>
      <c r="S415" s="314"/>
      <c r="T415" s="314"/>
      <c r="U415" s="314"/>
      <c r="V415" s="315">
        <f t="shared" si="24"/>
        <v>0</v>
      </c>
      <c r="W415" s="319">
        <f t="shared" si="25"/>
        <v>0</v>
      </c>
      <c r="X415" s="350" t="s">
        <v>2513</v>
      </c>
    </row>
    <row r="416" spans="1:24" x14ac:dyDescent="0.25">
      <c r="A416" s="337">
        <v>413</v>
      </c>
      <c r="B416" s="349" t="s">
        <v>384</v>
      </c>
      <c r="C416" s="314">
        <v>0</v>
      </c>
      <c r="D416" s="314"/>
      <c r="E416" s="314">
        <f t="shared" si="23"/>
        <v>0</v>
      </c>
      <c r="F416" s="314"/>
      <c r="G416" s="314"/>
      <c r="H416" s="314"/>
      <c r="I416" s="314"/>
      <c r="J416" s="314"/>
      <c r="K416" s="314"/>
      <c r="L416" s="314"/>
      <c r="M416" s="314"/>
      <c r="N416" s="314"/>
      <c r="O416" s="314"/>
      <c r="P416" s="314"/>
      <c r="Q416" s="314"/>
      <c r="R416" s="314"/>
      <c r="S416" s="314"/>
      <c r="T416" s="314"/>
      <c r="U416" s="314"/>
      <c r="V416" s="315">
        <f t="shared" si="24"/>
        <v>0</v>
      </c>
      <c r="W416" s="319">
        <f t="shared" si="25"/>
        <v>0</v>
      </c>
      <c r="X416" s="350" t="s">
        <v>1796</v>
      </c>
    </row>
    <row r="417" spans="1:24" x14ac:dyDescent="0.25">
      <c r="A417" s="337">
        <v>414</v>
      </c>
      <c r="B417" s="349" t="s">
        <v>2419</v>
      </c>
      <c r="C417" s="314">
        <v>1</v>
      </c>
      <c r="D417" s="314">
        <v>3</v>
      </c>
      <c r="E417" s="314">
        <f t="shared" si="23"/>
        <v>4</v>
      </c>
      <c r="F417" s="314"/>
      <c r="G417" s="314"/>
      <c r="H417" s="314"/>
      <c r="I417" s="314"/>
      <c r="J417" s="314"/>
      <c r="K417" s="314"/>
      <c r="L417" s="314"/>
      <c r="M417" s="314"/>
      <c r="N417" s="314"/>
      <c r="O417" s="314"/>
      <c r="P417" s="314"/>
      <c r="Q417" s="314"/>
      <c r="R417" s="314"/>
      <c r="S417" s="314"/>
      <c r="T417" s="314"/>
      <c r="U417" s="314"/>
      <c r="V417" s="315">
        <f t="shared" si="24"/>
        <v>0</v>
      </c>
      <c r="W417" s="325">
        <f t="shared" si="25"/>
        <v>4</v>
      </c>
      <c r="X417" s="350" t="s">
        <v>1796</v>
      </c>
    </row>
    <row r="418" spans="1:24" x14ac:dyDescent="0.25">
      <c r="A418" s="337">
        <v>415</v>
      </c>
      <c r="B418" s="349" t="s">
        <v>385</v>
      </c>
      <c r="C418" s="314">
        <v>0</v>
      </c>
      <c r="D418" s="314"/>
      <c r="E418" s="314">
        <f t="shared" si="23"/>
        <v>0</v>
      </c>
      <c r="F418" s="314"/>
      <c r="G418" s="314"/>
      <c r="H418" s="314"/>
      <c r="I418" s="314"/>
      <c r="J418" s="314"/>
      <c r="K418" s="314"/>
      <c r="L418" s="314"/>
      <c r="M418" s="314"/>
      <c r="N418" s="314"/>
      <c r="O418" s="314"/>
      <c r="P418" s="314"/>
      <c r="Q418" s="314"/>
      <c r="R418" s="314"/>
      <c r="S418" s="314"/>
      <c r="T418" s="314"/>
      <c r="U418" s="314"/>
      <c r="V418" s="315">
        <f t="shared" si="24"/>
        <v>0</v>
      </c>
      <c r="W418" s="319">
        <f t="shared" si="25"/>
        <v>0</v>
      </c>
      <c r="X418" s="350" t="s">
        <v>1796</v>
      </c>
    </row>
    <row r="419" spans="1:24" x14ac:dyDescent="0.25">
      <c r="A419" s="337">
        <v>416</v>
      </c>
      <c r="B419" s="349" t="s">
        <v>386</v>
      </c>
      <c r="C419" s="314">
        <v>2</v>
      </c>
      <c r="D419" s="314"/>
      <c r="E419" s="314">
        <f t="shared" si="23"/>
        <v>2</v>
      </c>
      <c r="F419" s="314"/>
      <c r="G419" s="314">
        <f>1</f>
        <v>1</v>
      </c>
      <c r="H419" s="314"/>
      <c r="I419" s="314"/>
      <c r="J419" s="314"/>
      <c r="K419" s="314">
        <f>1</f>
        <v>1</v>
      </c>
      <c r="L419" s="314"/>
      <c r="M419" s="314"/>
      <c r="N419" s="314"/>
      <c r="O419" s="314"/>
      <c r="P419" s="314"/>
      <c r="Q419" s="314"/>
      <c r="R419" s="314"/>
      <c r="S419" s="314"/>
      <c r="T419" s="314"/>
      <c r="U419" s="314"/>
      <c r="V419" s="315">
        <f t="shared" si="24"/>
        <v>2</v>
      </c>
      <c r="W419" s="319">
        <f t="shared" si="25"/>
        <v>0</v>
      </c>
      <c r="X419" s="350" t="s">
        <v>1788</v>
      </c>
    </row>
    <row r="420" spans="1:24" x14ac:dyDescent="0.25">
      <c r="A420" s="337">
        <v>417</v>
      </c>
      <c r="B420" s="349" t="s">
        <v>387</v>
      </c>
      <c r="C420" s="314">
        <v>0</v>
      </c>
      <c r="D420" s="314">
        <v>8</v>
      </c>
      <c r="E420" s="314">
        <f t="shared" si="23"/>
        <v>8</v>
      </c>
      <c r="F420" s="314"/>
      <c r="G420" s="314"/>
      <c r="H420" s="314"/>
      <c r="I420" s="314"/>
      <c r="J420" s="314"/>
      <c r="K420" s="314"/>
      <c r="L420" s="314"/>
      <c r="M420" s="314"/>
      <c r="N420" s="314"/>
      <c r="O420" s="314"/>
      <c r="P420" s="314"/>
      <c r="Q420" s="314"/>
      <c r="R420" s="314"/>
      <c r="S420" s="314"/>
      <c r="T420" s="314"/>
      <c r="U420" s="314"/>
      <c r="V420" s="315">
        <v>2</v>
      </c>
      <c r="W420" s="317">
        <f t="shared" si="25"/>
        <v>6</v>
      </c>
      <c r="X420" s="350" t="s">
        <v>1796</v>
      </c>
    </row>
    <row r="421" spans="1:24" x14ac:dyDescent="0.25">
      <c r="A421" s="337">
        <v>418</v>
      </c>
      <c r="B421" s="349" t="s">
        <v>388</v>
      </c>
      <c r="C421" s="314">
        <v>0</v>
      </c>
      <c r="D421" s="314"/>
      <c r="E421" s="314">
        <f t="shared" si="23"/>
        <v>0</v>
      </c>
      <c r="F421" s="314"/>
      <c r="G421" s="314"/>
      <c r="H421" s="314"/>
      <c r="I421" s="314"/>
      <c r="J421" s="314"/>
      <c r="K421" s="314"/>
      <c r="L421" s="314"/>
      <c r="M421" s="314"/>
      <c r="N421" s="314"/>
      <c r="O421" s="314"/>
      <c r="P421" s="314"/>
      <c r="Q421" s="314"/>
      <c r="R421" s="314"/>
      <c r="S421" s="314"/>
      <c r="T421" s="314"/>
      <c r="U421" s="314"/>
      <c r="V421" s="315">
        <f t="shared" si="24"/>
        <v>0</v>
      </c>
      <c r="W421" s="319">
        <f t="shared" si="25"/>
        <v>0</v>
      </c>
      <c r="X421" s="350" t="s">
        <v>1796</v>
      </c>
    </row>
    <row r="422" spans="1:24" x14ac:dyDescent="0.25">
      <c r="A422" s="337">
        <v>419</v>
      </c>
      <c r="B422" s="349" t="s">
        <v>389</v>
      </c>
      <c r="C422" s="314">
        <v>0</v>
      </c>
      <c r="D422" s="314"/>
      <c r="E422" s="314">
        <f t="shared" si="23"/>
        <v>0</v>
      </c>
      <c r="F422" s="314"/>
      <c r="G422" s="314"/>
      <c r="H422" s="314"/>
      <c r="I422" s="314"/>
      <c r="J422" s="314"/>
      <c r="K422" s="314"/>
      <c r="L422" s="314"/>
      <c r="M422" s="314"/>
      <c r="N422" s="314"/>
      <c r="O422" s="314"/>
      <c r="P422" s="314"/>
      <c r="Q422" s="314"/>
      <c r="R422" s="314"/>
      <c r="S422" s="314"/>
      <c r="T422" s="314"/>
      <c r="U422" s="314"/>
      <c r="V422" s="315">
        <f t="shared" si="24"/>
        <v>0</v>
      </c>
      <c r="W422" s="319">
        <f t="shared" si="25"/>
        <v>0</v>
      </c>
      <c r="X422" s="350" t="s">
        <v>1796</v>
      </c>
    </row>
    <row r="423" spans="1:24" x14ac:dyDescent="0.25">
      <c r="A423" s="337">
        <v>420</v>
      </c>
      <c r="B423" s="349" t="s">
        <v>390</v>
      </c>
      <c r="C423" s="314">
        <v>2</v>
      </c>
      <c r="D423" s="314"/>
      <c r="E423" s="314">
        <f t="shared" si="23"/>
        <v>2</v>
      </c>
      <c r="F423" s="314"/>
      <c r="G423" s="314"/>
      <c r="H423" s="314"/>
      <c r="I423" s="314"/>
      <c r="J423" s="314"/>
      <c r="K423" s="314"/>
      <c r="L423" s="314"/>
      <c r="M423" s="314"/>
      <c r="N423" s="314"/>
      <c r="O423" s="314"/>
      <c r="P423" s="314"/>
      <c r="Q423" s="314"/>
      <c r="R423" s="314"/>
      <c r="S423" s="314"/>
      <c r="T423" s="314"/>
      <c r="U423" s="314"/>
      <c r="V423" s="315">
        <f t="shared" si="24"/>
        <v>0</v>
      </c>
      <c r="W423" s="320">
        <f t="shared" si="25"/>
        <v>2</v>
      </c>
      <c r="X423" s="350" t="s">
        <v>1796</v>
      </c>
    </row>
    <row r="424" spans="1:24" x14ac:dyDescent="0.25">
      <c r="A424" s="337">
        <v>421</v>
      </c>
      <c r="B424" s="349" t="s">
        <v>391</v>
      </c>
      <c r="C424" s="314">
        <v>7</v>
      </c>
      <c r="D424" s="314"/>
      <c r="E424" s="314">
        <f t="shared" si="23"/>
        <v>7</v>
      </c>
      <c r="F424" s="314"/>
      <c r="G424" s="314"/>
      <c r="H424" s="314"/>
      <c r="I424" s="314"/>
      <c r="J424" s="314"/>
      <c r="K424" s="314"/>
      <c r="L424" s="314"/>
      <c r="M424" s="314"/>
      <c r="N424" s="314"/>
      <c r="O424" s="314"/>
      <c r="P424" s="314"/>
      <c r="Q424" s="314"/>
      <c r="R424" s="314"/>
      <c r="S424" s="314"/>
      <c r="T424" s="314"/>
      <c r="U424" s="314"/>
      <c r="V424" s="315">
        <f t="shared" si="24"/>
        <v>0</v>
      </c>
      <c r="W424" s="317">
        <f t="shared" si="25"/>
        <v>7</v>
      </c>
      <c r="X424" s="350" t="s">
        <v>1796</v>
      </c>
    </row>
    <row r="425" spans="1:24" x14ac:dyDescent="0.25">
      <c r="A425" s="337">
        <v>422</v>
      </c>
      <c r="B425" s="349" t="s">
        <v>392</v>
      </c>
      <c r="C425" s="314">
        <v>3</v>
      </c>
      <c r="D425" s="314"/>
      <c r="E425" s="314">
        <f t="shared" si="23"/>
        <v>3</v>
      </c>
      <c r="F425" s="314"/>
      <c r="G425" s="314"/>
      <c r="H425" s="314"/>
      <c r="I425" s="314"/>
      <c r="J425" s="314"/>
      <c r="K425" s="314"/>
      <c r="L425" s="314"/>
      <c r="M425" s="314"/>
      <c r="N425" s="314"/>
      <c r="O425" s="314"/>
      <c r="P425" s="314"/>
      <c r="Q425" s="314"/>
      <c r="R425" s="314"/>
      <c r="S425" s="314"/>
      <c r="T425" s="314"/>
      <c r="U425" s="314"/>
      <c r="V425" s="315">
        <f t="shared" si="24"/>
        <v>0</v>
      </c>
      <c r="W425" s="325">
        <f t="shared" si="25"/>
        <v>3</v>
      </c>
      <c r="X425" s="350" t="s">
        <v>1796</v>
      </c>
    </row>
    <row r="426" spans="1:24" x14ac:dyDescent="0.25">
      <c r="A426" s="337">
        <v>423</v>
      </c>
      <c r="B426" s="349" t="s">
        <v>393</v>
      </c>
      <c r="C426" s="314">
        <v>5</v>
      </c>
      <c r="D426" s="314"/>
      <c r="E426" s="314">
        <f t="shared" si="23"/>
        <v>5</v>
      </c>
      <c r="F426" s="314"/>
      <c r="G426" s="314"/>
      <c r="H426" s="314"/>
      <c r="I426" s="314"/>
      <c r="J426" s="314"/>
      <c r="K426" s="314"/>
      <c r="L426" s="314"/>
      <c r="M426" s="314"/>
      <c r="N426" s="314"/>
      <c r="O426" s="314"/>
      <c r="P426" s="314"/>
      <c r="Q426" s="314"/>
      <c r="R426" s="314"/>
      <c r="S426" s="314"/>
      <c r="T426" s="314"/>
      <c r="U426" s="314"/>
      <c r="V426" s="315">
        <f t="shared" si="24"/>
        <v>0</v>
      </c>
      <c r="W426" s="325">
        <f t="shared" si="25"/>
        <v>5</v>
      </c>
      <c r="X426" s="350" t="s">
        <v>1796</v>
      </c>
    </row>
    <row r="427" spans="1:24" x14ac:dyDescent="0.25">
      <c r="A427" s="337">
        <v>424</v>
      </c>
      <c r="B427" s="349" t="s">
        <v>394</v>
      </c>
      <c r="C427" s="314">
        <v>40</v>
      </c>
      <c r="D427" s="314">
        <v>15</v>
      </c>
      <c r="E427" s="314">
        <f t="shared" si="23"/>
        <v>55</v>
      </c>
      <c r="F427" s="314"/>
      <c r="G427" s="314"/>
      <c r="H427" s="314"/>
      <c r="I427" s="314"/>
      <c r="J427" s="314"/>
      <c r="K427" s="314"/>
      <c r="L427" s="314"/>
      <c r="M427" s="314"/>
      <c r="N427" s="314"/>
      <c r="O427" s="314"/>
      <c r="P427" s="314"/>
      <c r="Q427" s="314"/>
      <c r="R427" s="314"/>
      <c r="S427" s="314"/>
      <c r="T427" s="314"/>
      <c r="U427" s="314"/>
      <c r="V427" s="315">
        <v>3</v>
      </c>
      <c r="W427" s="317">
        <f t="shared" si="25"/>
        <v>52</v>
      </c>
      <c r="X427" s="350" t="s">
        <v>1796</v>
      </c>
    </row>
    <row r="428" spans="1:24" x14ac:dyDescent="0.25">
      <c r="A428" s="337">
        <v>425</v>
      </c>
      <c r="B428" s="349" t="s">
        <v>395</v>
      </c>
      <c r="C428" s="314">
        <v>153</v>
      </c>
      <c r="D428" s="314">
        <v>300</v>
      </c>
      <c r="E428" s="314">
        <f t="shared" si="23"/>
        <v>453</v>
      </c>
      <c r="F428" s="314"/>
      <c r="G428" s="314"/>
      <c r="H428" s="314"/>
      <c r="I428" s="314"/>
      <c r="J428" s="314"/>
      <c r="K428" s="314"/>
      <c r="L428" s="314"/>
      <c r="M428" s="314"/>
      <c r="N428" s="314"/>
      <c r="O428" s="314"/>
      <c r="P428" s="314"/>
      <c r="Q428" s="314"/>
      <c r="R428" s="314"/>
      <c r="S428" s="314"/>
      <c r="T428" s="314"/>
      <c r="U428" s="314"/>
      <c r="V428" s="315">
        <f t="shared" si="24"/>
        <v>0</v>
      </c>
      <c r="W428" s="317">
        <f t="shared" si="25"/>
        <v>453</v>
      </c>
      <c r="X428" s="350" t="s">
        <v>1796</v>
      </c>
    </row>
    <row r="429" spans="1:24" x14ac:dyDescent="0.25">
      <c r="A429" s="337">
        <v>426</v>
      </c>
      <c r="B429" s="349" t="s">
        <v>396</v>
      </c>
      <c r="C429" s="314">
        <v>0</v>
      </c>
      <c r="D429" s="314"/>
      <c r="E429" s="314">
        <f t="shared" si="23"/>
        <v>0</v>
      </c>
      <c r="F429" s="314"/>
      <c r="G429" s="314"/>
      <c r="H429" s="314"/>
      <c r="I429" s="314"/>
      <c r="J429" s="314"/>
      <c r="K429" s="314"/>
      <c r="L429" s="314"/>
      <c r="M429" s="314"/>
      <c r="N429" s="314"/>
      <c r="O429" s="314"/>
      <c r="P429" s="314"/>
      <c r="Q429" s="314"/>
      <c r="R429" s="314"/>
      <c r="S429" s="314"/>
      <c r="T429" s="314"/>
      <c r="U429" s="314"/>
      <c r="V429" s="315">
        <f t="shared" si="24"/>
        <v>0</v>
      </c>
      <c r="W429" s="319">
        <f t="shared" si="25"/>
        <v>0</v>
      </c>
      <c r="X429" s="350" t="s">
        <v>1796</v>
      </c>
    </row>
    <row r="430" spans="1:24" x14ac:dyDescent="0.25">
      <c r="A430" s="337">
        <v>427</v>
      </c>
      <c r="B430" s="349" t="s">
        <v>397</v>
      </c>
      <c r="C430" s="314">
        <v>100</v>
      </c>
      <c r="D430" s="314"/>
      <c r="E430" s="314">
        <f t="shared" si="23"/>
        <v>100</v>
      </c>
      <c r="F430" s="314"/>
      <c r="G430" s="314"/>
      <c r="H430" s="314"/>
      <c r="I430" s="314"/>
      <c r="J430" s="314"/>
      <c r="K430" s="314"/>
      <c r="L430" s="314"/>
      <c r="M430" s="314"/>
      <c r="N430" s="314"/>
      <c r="O430" s="314"/>
      <c r="P430" s="314"/>
      <c r="Q430" s="314"/>
      <c r="R430" s="314"/>
      <c r="S430" s="314"/>
      <c r="T430" s="314"/>
      <c r="U430" s="314"/>
      <c r="V430" s="315">
        <f t="shared" si="24"/>
        <v>0</v>
      </c>
      <c r="W430" s="317">
        <f t="shared" si="25"/>
        <v>100</v>
      </c>
      <c r="X430" s="350" t="s">
        <v>1796</v>
      </c>
    </row>
    <row r="431" spans="1:24" x14ac:dyDescent="0.25">
      <c r="A431" s="337">
        <v>428</v>
      </c>
      <c r="B431" s="349" t="s">
        <v>398</v>
      </c>
      <c r="C431" s="314">
        <v>36</v>
      </c>
      <c r="D431" s="314"/>
      <c r="E431" s="314">
        <f t="shared" si="23"/>
        <v>36</v>
      </c>
      <c r="F431" s="314"/>
      <c r="G431" s="314"/>
      <c r="H431" s="314"/>
      <c r="I431" s="314"/>
      <c r="J431" s="314"/>
      <c r="K431" s="314">
        <f>1</f>
        <v>1</v>
      </c>
      <c r="L431" s="314"/>
      <c r="M431" s="314"/>
      <c r="N431" s="314"/>
      <c r="O431" s="314"/>
      <c r="P431" s="314"/>
      <c r="Q431" s="314"/>
      <c r="R431" s="314"/>
      <c r="S431" s="314"/>
      <c r="T431" s="314"/>
      <c r="U431" s="314"/>
      <c r="V431" s="315">
        <f t="shared" si="24"/>
        <v>1</v>
      </c>
      <c r="W431" s="317">
        <f t="shared" si="25"/>
        <v>35</v>
      </c>
      <c r="X431" s="350" t="s">
        <v>2514</v>
      </c>
    </row>
    <row r="432" spans="1:24" x14ac:dyDescent="0.25">
      <c r="A432" s="337">
        <v>429</v>
      </c>
      <c r="B432" s="349" t="s">
        <v>399</v>
      </c>
      <c r="C432" s="314">
        <v>37</v>
      </c>
      <c r="D432" s="314"/>
      <c r="E432" s="314">
        <f t="shared" si="23"/>
        <v>37</v>
      </c>
      <c r="F432" s="314"/>
      <c r="G432" s="314"/>
      <c r="H432" s="314"/>
      <c r="I432" s="314"/>
      <c r="J432" s="314"/>
      <c r="K432" s="314">
        <f>1</f>
        <v>1</v>
      </c>
      <c r="L432" s="314"/>
      <c r="M432" s="314"/>
      <c r="N432" s="314"/>
      <c r="O432" s="314"/>
      <c r="P432" s="314"/>
      <c r="Q432" s="314"/>
      <c r="R432" s="314"/>
      <c r="S432" s="314"/>
      <c r="T432" s="314"/>
      <c r="U432" s="314"/>
      <c r="V432" s="315">
        <v>21</v>
      </c>
      <c r="W432" s="317">
        <f t="shared" si="25"/>
        <v>16</v>
      </c>
      <c r="X432" s="350" t="s">
        <v>2514</v>
      </c>
    </row>
    <row r="433" spans="1:24" x14ac:dyDescent="0.25">
      <c r="A433" s="337">
        <v>430</v>
      </c>
      <c r="B433" s="349" t="s">
        <v>400</v>
      </c>
      <c r="C433" s="314">
        <v>5</v>
      </c>
      <c r="D433" s="314"/>
      <c r="E433" s="314">
        <f t="shared" si="23"/>
        <v>5</v>
      </c>
      <c r="F433" s="314"/>
      <c r="G433" s="314"/>
      <c r="H433" s="314"/>
      <c r="I433" s="314"/>
      <c r="J433" s="314"/>
      <c r="K433" s="314"/>
      <c r="L433" s="314"/>
      <c r="M433" s="314"/>
      <c r="N433" s="314"/>
      <c r="O433" s="314"/>
      <c r="P433" s="314"/>
      <c r="Q433" s="314"/>
      <c r="R433" s="314"/>
      <c r="S433" s="314"/>
      <c r="T433" s="314"/>
      <c r="U433" s="314"/>
      <c r="V433" s="315">
        <f t="shared" si="24"/>
        <v>0</v>
      </c>
      <c r="W433" s="325">
        <f t="shared" si="25"/>
        <v>5</v>
      </c>
      <c r="X433" s="350" t="s">
        <v>2513</v>
      </c>
    </row>
    <row r="434" spans="1:24" x14ac:dyDescent="0.25">
      <c r="A434" s="337">
        <v>431</v>
      </c>
      <c r="B434" s="349" t="s">
        <v>401</v>
      </c>
      <c r="C434" s="314">
        <v>3</v>
      </c>
      <c r="D434" s="314">
        <v>1</v>
      </c>
      <c r="E434" s="314">
        <f t="shared" si="23"/>
        <v>4</v>
      </c>
      <c r="F434" s="314"/>
      <c r="G434" s="314"/>
      <c r="H434" s="314"/>
      <c r="I434" s="314"/>
      <c r="J434" s="314"/>
      <c r="K434" s="314"/>
      <c r="L434" s="314"/>
      <c r="M434" s="314"/>
      <c r="N434" s="314"/>
      <c r="O434" s="314"/>
      <c r="P434" s="314"/>
      <c r="Q434" s="314"/>
      <c r="R434" s="314"/>
      <c r="S434" s="314"/>
      <c r="T434" s="314"/>
      <c r="U434" s="314"/>
      <c r="V434" s="315">
        <f t="shared" si="24"/>
        <v>0</v>
      </c>
      <c r="W434" s="325">
        <f t="shared" si="25"/>
        <v>4</v>
      </c>
      <c r="X434" s="350" t="s">
        <v>1796</v>
      </c>
    </row>
    <row r="435" spans="1:24" x14ac:dyDescent="0.25">
      <c r="A435" s="337">
        <v>432</v>
      </c>
      <c r="B435" s="349" t="s">
        <v>402</v>
      </c>
      <c r="C435" s="314">
        <v>2</v>
      </c>
      <c r="D435" s="314"/>
      <c r="E435" s="314">
        <f t="shared" si="23"/>
        <v>2</v>
      </c>
      <c r="F435" s="314"/>
      <c r="G435" s="314"/>
      <c r="H435" s="314"/>
      <c r="I435" s="314"/>
      <c r="J435" s="314"/>
      <c r="K435" s="314"/>
      <c r="L435" s="314"/>
      <c r="M435" s="314"/>
      <c r="N435" s="314"/>
      <c r="O435" s="314"/>
      <c r="P435" s="314"/>
      <c r="Q435" s="314"/>
      <c r="R435" s="314"/>
      <c r="S435" s="314"/>
      <c r="T435" s="314"/>
      <c r="U435" s="314"/>
      <c r="V435" s="315">
        <f t="shared" si="24"/>
        <v>0</v>
      </c>
      <c r="W435" s="320">
        <f t="shared" si="25"/>
        <v>2</v>
      </c>
      <c r="X435" s="350" t="s">
        <v>1796</v>
      </c>
    </row>
    <row r="436" spans="1:24" x14ac:dyDescent="0.25">
      <c r="A436" s="337">
        <v>433</v>
      </c>
      <c r="B436" s="349" t="s">
        <v>403</v>
      </c>
      <c r="C436" s="314">
        <v>7</v>
      </c>
      <c r="D436" s="314"/>
      <c r="E436" s="314">
        <f t="shared" si="23"/>
        <v>7</v>
      </c>
      <c r="F436" s="314"/>
      <c r="G436" s="314"/>
      <c r="H436" s="314"/>
      <c r="I436" s="314"/>
      <c r="J436" s="314"/>
      <c r="K436" s="314"/>
      <c r="L436" s="314"/>
      <c r="M436" s="314"/>
      <c r="N436" s="314"/>
      <c r="O436" s="314"/>
      <c r="P436" s="314"/>
      <c r="Q436" s="314"/>
      <c r="R436" s="314"/>
      <c r="S436" s="314"/>
      <c r="T436" s="314"/>
      <c r="U436" s="314"/>
      <c r="V436" s="315">
        <f t="shared" si="24"/>
        <v>0</v>
      </c>
      <c r="W436" s="317">
        <f t="shared" si="25"/>
        <v>7</v>
      </c>
      <c r="X436" s="350" t="s">
        <v>1796</v>
      </c>
    </row>
    <row r="437" spans="1:24" x14ac:dyDescent="0.25">
      <c r="A437" s="337">
        <v>434</v>
      </c>
      <c r="B437" s="349" t="s">
        <v>404</v>
      </c>
      <c r="C437" s="314">
        <v>0</v>
      </c>
      <c r="D437" s="314">
        <v>70</v>
      </c>
      <c r="E437" s="314">
        <f t="shared" si="23"/>
        <v>70</v>
      </c>
      <c r="F437" s="314"/>
      <c r="G437" s="314"/>
      <c r="H437" s="314"/>
      <c r="I437" s="314"/>
      <c r="J437" s="314"/>
      <c r="K437" s="314"/>
      <c r="L437" s="314"/>
      <c r="M437" s="314"/>
      <c r="N437" s="314"/>
      <c r="O437" s="314"/>
      <c r="P437" s="314"/>
      <c r="Q437" s="314"/>
      <c r="R437" s="314"/>
      <c r="S437" s="314"/>
      <c r="T437" s="314"/>
      <c r="U437" s="314"/>
      <c r="V437" s="315">
        <v>48</v>
      </c>
      <c r="W437" s="317">
        <f t="shared" si="25"/>
        <v>22</v>
      </c>
      <c r="X437" s="350" t="s">
        <v>1796</v>
      </c>
    </row>
    <row r="438" spans="1:24" x14ac:dyDescent="0.25">
      <c r="A438" s="337">
        <v>435</v>
      </c>
      <c r="B438" s="349" t="s">
        <v>405</v>
      </c>
      <c r="C438" s="314">
        <v>7</v>
      </c>
      <c r="D438" s="314"/>
      <c r="E438" s="314">
        <f t="shared" si="23"/>
        <v>7</v>
      </c>
      <c r="F438" s="314"/>
      <c r="G438" s="314"/>
      <c r="H438" s="314"/>
      <c r="I438" s="314"/>
      <c r="J438" s="314"/>
      <c r="K438" s="314"/>
      <c r="L438" s="314"/>
      <c r="M438" s="314"/>
      <c r="N438" s="314"/>
      <c r="O438" s="314"/>
      <c r="P438" s="314"/>
      <c r="Q438" s="314"/>
      <c r="R438" s="314"/>
      <c r="S438" s="314"/>
      <c r="T438" s="314"/>
      <c r="U438" s="314"/>
      <c r="V438" s="315">
        <f t="shared" si="24"/>
        <v>0</v>
      </c>
      <c r="W438" s="317">
        <f t="shared" si="25"/>
        <v>7</v>
      </c>
      <c r="X438" s="350" t="s">
        <v>1796</v>
      </c>
    </row>
    <row r="439" spans="1:24" x14ac:dyDescent="0.25">
      <c r="A439" s="337">
        <v>436</v>
      </c>
      <c r="B439" s="349" t="s">
        <v>2420</v>
      </c>
      <c r="C439" s="314">
        <v>3</v>
      </c>
      <c r="D439" s="314">
        <v>3</v>
      </c>
      <c r="E439" s="314">
        <f t="shared" si="23"/>
        <v>6</v>
      </c>
      <c r="F439" s="314"/>
      <c r="G439" s="314"/>
      <c r="H439" s="314"/>
      <c r="I439" s="314"/>
      <c r="J439" s="314"/>
      <c r="K439" s="314"/>
      <c r="L439" s="314"/>
      <c r="M439" s="314"/>
      <c r="N439" s="314"/>
      <c r="O439" s="314"/>
      <c r="P439" s="314"/>
      <c r="Q439" s="314"/>
      <c r="R439" s="314"/>
      <c r="S439" s="314"/>
      <c r="T439" s="314"/>
      <c r="U439" s="314"/>
      <c r="V439" s="315">
        <f t="shared" si="24"/>
        <v>0</v>
      </c>
      <c r="W439" s="317">
        <f t="shared" si="25"/>
        <v>6</v>
      </c>
      <c r="X439" s="350" t="s">
        <v>1796</v>
      </c>
    </row>
    <row r="440" spans="1:24" x14ac:dyDescent="0.25">
      <c r="A440" s="337">
        <v>437</v>
      </c>
      <c r="B440" s="349" t="s">
        <v>406</v>
      </c>
      <c r="C440" s="314">
        <v>0</v>
      </c>
      <c r="D440" s="314"/>
      <c r="E440" s="314">
        <f t="shared" si="23"/>
        <v>0</v>
      </c>
      <c r="F440" s="314"/>
      <c r="G440" s="314"/>
      <c r="H440" s="314"/>
      <c r="I440" s="314"/>
      <c r="J440" s="314"/>
      <c r="K440" s="314"/>
      <c r="L440" s="314"/>
      <c r="M440" s="314"/>
      <c r="N440" s="314"/>
      <c r="O440" s="314"/>
      <c r="P440" s="314"/>
      <c r="Q440" s="314"/>
      <c r="R440" s="314"/>
      <c r="S440" s="314"/>
      <c r="T440" s="314"/>
      <c r="U440" s="314"/>
      <c r="V440" s="315">
        <f t="shared" si="24"/>
        <v>0</v>
      </c>
      <c r="W440" s="319">
        <f t="shared" si="25"/>
        <v>0</v>
      </c>
      <c r="X440" s="350" t="s">
        <v>1796</v>
      </c>
    </row>
    <row r="441" spans="1:24" x14ac:dyDescent="0.25">
      <c r="A441" s="337">
        <v>438</v>
      </c>
      <c r="B441" s="349" t="s">
        <v>407</v>
      </c>
      <c r="C441" s="314">
        <v>0</v>
      </c>
      <c r="D441" s="314"/>
      <c r="E441" s="314">
        <f t="shared" si="23"/>
        <v>0</v>
      </c>
      <c r="F441" s="314"/>
      <c r="G441" s="314"/>
      <c r="H441" s="314"/>
      <c r="I441" s="314"/>
      <c r="J441" s="314"/>
      <c r="K441" s="314"/>
      <c r="L441" s="314"/>
      <c r="M441" s="314"/>
      <c r="N441" s="314"/>
      <c r="O441" s="314"/>
      <c r="P441" s="314"/>
      <c r="Q441" s="314"/>
      <c r="R441" s="314"/>
      <c r="S441" s="314"/>
      <c r="T441" s="314"/>
      <c r="U441" s="314"/>
      <c r="V441" s="315">
        <f t="shared" si="24"/>
        <v>0</v>
      </c>
      <c r="W441" s="319">
        <f t="shared" si="25"/>
        <v>0</v>
      </c>
      <c r="X441" s="350" t="s">
        <v>1796</v>
      </c>
    </row>
    <row r="442" spans="1:24" x14ac:dyDescent="0.25">
      <c r="A442" s="337">
        <v>439</v>
      </c>
      <c r="B442" s="349" t="s">
        <v>408</v>
      </c>
      <c r="C442" s="314">
        <v>40</v>
      </c>
      <c r="D442" s="314">
        <v>10</v>
      </c>
      <c r="E442" s="314">
        <f t="shared" si="23"/>
        <v>50</v>
      </c>
      <c r="F442" s="314"/>
      <c r="G442" s="314"/>
      <c r="H442" s="314"/>
      <c r="I442" s="314"/>
      <c r="J442" s="314"/>
      <c r="K442" s="314"/>
      <c r="L442" s="314"/>
      <c r="M442" s="314"/>
      <c r="N442" s="314"/>
      <c r="O442" s="314"/>
      <c r="P442" s="314"/>
      <c r="Q442" s="314"/>
      <c r="R442" s="314"/>
      <c r="S442" s="314"/>
      <c r="T442" s="314"/>
      <c r="U442" s="314"/>
      <c r="V442" s="315">
        <v>2</v>
      </c>
      <c r="W442" s="317">
        <f t="shared" si="25"/>
        <v>48</v>
      </c>
      <c r="X442" s="350" t="s">
        <v>1796</v>
      </c>
    </row>
    <row r="443" spans="1:24" x14ac:dyDescent="0.25">
      <c r="A443" s="337">
        <v>440</v>
      </c>
      <c r="B443" s="349" t="s">
        <v>409</v>
      </c>
      <c r="C443" s="314">
        <v>3</v>
      </c>
      <c r="D443" s="314"/>
      <c r="E443" s="314">
        <f t="shared" si="23"/>
        <v>3</v>
      </c>
      <c r="F443" s="314"/>
      <c r="G443" s="314"/>
      <c r="H443" s="314"/>
      <c r="I443" s="314"/>
      <c r="J443" s="314"/>
      <c r="K443" s="314"/>
      <c r="L443" s="314"/>
      <c r="M443" s="314"/>
      <c r="N443" s="314"/>
      <c r="O443" s="314"/>
      <c r="P443" s="314"/>
      <c r="Q443" s="314"/>
      <c r="R443" s="314"/>
      <c r="S443" s="314"/>
      <c r="T443" s="314"/>
      <c r="U443" s="314"/>
      <c r="V443" s="315">
        <f t="shared" si="24"/>
        <v>0</v>
      </c>
      <c r="W443" s="325">
        <f t="shared" si="25"/>
        <v>3</v>
      </c>
      <c r="X443" s="350" t="s">
        <v>1796</v>
      </c>
    </row>
    <row r="444" spans="1:24" x14ac:dyDescent="0.25">
      <c r="A444" s="337">
        <v>441</v>
      </c>
      <c r="B444" s="349" t="s">
        <v>410</v>
      </c>
      <c r="C444" s="314">
        <v>150</v>
      </c>
      <c r="D444" s="314"/>
      <c r="E444" s="314">
        <f t="shared" si="23"/>
        <v>150</v>
      </c>
      <c r="F444" s="314"/>
      <c r="G444" s="314"/>
      <c r="H444" s="314"/>
      <c r="I444" s="314"/>
      <c r="J444" s="314"/>
      <c r="K444" s="314"/>
      <c r="L444" s="314"/>
      <c r="M444" s="314"/>
      <c r="N444" s="314"/>
      <c r="O444" s="314"/>
      <c r="P444" s="314"/>
      <c r="Q444" s="314"/>
      <c r="R444" s="314"/>
      <c r="S444" s="314"/>
      <c r="T444" s="314"/>
      <c r="U444" s="314"/>
      <c r="V444" s="315">
        <f t="shared" si="24"/>
        <v>0</v>
      </c>
      <c r="W444" s="317">
        <f t="shared" si="25"/>
        <v>150</v>
      </c>
      <c r="X444" s="350" t="s">
        <v>1796</v>
      </c>
    </row>
    <row r="445" spans="1:24" x14ac:dyDescent="0.25">
      <c r="A445" s="337">
        <v>442</v>
      </c>
      <c r="B445" s="349" t="s">
        <v>411</v>
      </c>
      <c r="C445" s="314">
        <v>35</v>
      </c>
      <c r="D445" s="314"/>
      <c r="E445" s="314">
        <f t="shared" si="23"/>
        <v>35</v>
      </c>
      <c r="F445" s="314"/>
      <c r="G445" s="314"/>
      <c r="H445" s="314"/>
      <c r="I445" s="314"/>
      <c r="J445" s="314"/>
      <c r="K445" s="314"/>
      <c r="L445" s="314"/>
      <c r="M445" s="314"/>
      <c r="N445" s="314"/>
      <c r="O445" s="314"/>
      <c r="P445" s="314"/>
      <c r="Q445" s="314"/>
      <c r="R445" s="314"/>
      <c r="S445" s="314"/>
      <c r="T445" s="314"/>
      <c r="U445" s="314"/>
      <c r="V445" s="315">
        <f t="shared" si="24"/>
        <v>0</v>
      </c>
      <c r="W445" s="317">
        <f t="shared" si="25"/>
        <v>35</v>
      </c>
      <c r="X445" s="350" t="s">
        <v>1796</v>
      </c>
    </row>
    <row r="446" spans="1:24" x14ac:dyDescent="0.25">
      <c r="A446" s="337">
        <v>443</v>
      </c>
      <c r="B446" s="349" t="s">
        <v>412</v>
      </c>
      <c r="C446" s="314">
        <v>15</v>
      </c>
      <c r="D446" s="314"/>
      <c r="E446" s="314">
        <f t="shared" si="23"/>
        <v>15</v>
      </c>
      <c r="F446" s="314"/>
      <c r="G446" s="314"/>
      <c r="H446" s="314"/>
      <c r="I446" s="314"/>
      <c r="J446" s="314"/>
      <c r="K446" s="314"/>
      <c r="L446" s="314"/>
      <c r="M446" s="314"/>
      <c r="N446" s="314"/>
      <c r="O446" s="314"/>
      <c r="P446" s="314"/>
      <c r="Q446" s="314"/>
      <c r="R446" s="314"/>
      <c r="S446" s="314"/>
      <c r="T446" s="314"/>
      <c r="U446" s="314"/>
      <c r="V446" s="315">
        <f t="shared" si="24"/>
        <v>0</v>
      </c>
      <c r="W446" s="317">
        <f t="shared" si="25"/>
        <v>15</v>
      </c>
      <c r="X446" s="350" t="s">
        <v>1796</v>
      </c>
    </row>
    <row r="447" spans="1:24" x14ac:dyDescent="0.25">
      <c r="A447" s="337">
        <v>444</v>
      </c>
      <c r="B447" s="349" t="s">
        <v>413</v>
      </c>
      <c r="C447" s="314">
        <v>80</v>
      </c>
      <c r="D447" s="314"/>
      <c r="E447" s="314">
        <f t="shared" si="23"/>
        <v>80</v>
      </c>
      <c r="F447" s="314"/>
      <c r="G447" s="314"/>
      <c r="H447" s="314"/>
      <c r="I447" s="314"/>
      <c r="J447" s="314"/>
      <c r="K447" s="314"/>
      <c r="L447" s="314"/>
      <c r="M447" s="314"/>
      <c r="N447" s="314"/>
      <c r="O447" s="314"/>
      <c r="P447" s="314"/>
      <c r="Q447" s="314"/>
      <c r="R447" s="314"/>
      <c r="S447" s="314"/>
      <c r="T447" s="314"/>
      <c r="U447" s="314"/>
      <c r="V447" s="315">
        <f t="shared" si="24"/>
        <v>0</v>
      </c>
      <c r="W447" s="317">
        <f t="shared" si="25"/>
        <v>80</v>
      </c>
      <c r="X447" s="350" t="s">
        <v>1796</v>
      </c>
    </row>
    <row r="448" spans="1:24" x14ac:dyDescent="0.25">
      <c r="A448" s="337">
        <v>445</v>
      </c>
      <c r="B448" s="349" t="s">
        <v>414</v>
      </c>
      <c r="C448" s="314">
        <v>36</v>
      </c>
      <c r="D448" s="314"/>
      <c r="E448" s="314">
        <f t="shared" si="23"/>
        <v>36</v>
      </c>
      <c r="F448" s="314"/>
      <c r="G448" s="314"/>
      <c r="H448" s="314"/>
      <c r="I448" s="314"/>
      <c r="J448" s="314"/>
      <c r="K448" s="314"/>
      <c r="L448" s="314"/>
      <c r="M448" s="314"/>
      <c r="N448" s="314"/>
      <c r="O448" s="314"/>
      <c r="P448" s="314"/>
      <c r="Q448" s="314"/>
      <c r="R448" s="314"/>
      <c r="S448" s="314"/>
      <c r="T448" s="314"/>
      <c r="U448" s="314"/>
      <c r="V448" s="315">
        <f t="shared" si="24"/>
        <v>0</v>
      </c>
      <c r="W448" s="317">
        <f t="shared" si="25"/>
        <v>36</v>
      </c>
      <c r="X448" s="350" t="s">
        <v>1796</v>
      </c>
    </row>
    <row r="449" spans="1:24" x14ac:dyDescent="0.25">
      <c r="A449" s="337">
        <v>446</v>
      </c>
      <c r="B449" s="349" t="s">
        <v>415</v>
      </c>
      <c r="C449" s="314">
        <v>2</v>
      </c>
      <c r="D449" s="314"/>
      <c r="E449" s="314">
        <f t="shared" si="23"/>
        <v>2</v>
      </c>
      <c r="F449" s="314"/>
      <c r="G449" s="314"/>
      <c r="H449" s="314"/>
      <c r="I449" s="314"/>
      <c r="J449" s="314"/>
      <c r="K449" s="314"/>
      <c r="L449" s="314"/>
      <c r="M449" s="314"/>
      <c r="N449" s="314"/>
      <c r="O449" s="314"/>
      <c r="P449" s="314"/>
      <c r="Q449" s="314"/>
      <c r="R449" s="314"/>
      <c r="S449" s="314"/>
      <c r="T449" s="314"/>
      <c r="U449" s="314"/>
      <c r="V449" s="315">
        <f t="shared" si="24"/>
        <v>0</v>
      </c>
      <c r="W449" s="320">
        <f t="shared" si="25"/>
        <v>2</v>
      </c>
      <c r="X449" s="350" t="s">
        <v>1796</v>
      </c>
    </row>
    <row r="450" spans="1:24" x14ac:dyDescent="0.25">
      <c r="A450" s="337">
        <v>447</v>
      </c>
      <c r="B450" s="349" t="s">
        <v>416</v>
      </c>
      <c r="C450" s="314">
        <v>8</v>
      </c>
      <c r="D450" s="314"/>
      <c r="E450" s="314">
        <f t="shared" si="23"/>
        <v>8</v>
      </c>
      <c r="F450" s="314"/>
      <c r="G450" s="314"/>
      <c r="H450" s="314"/>
      <c r="I450" s="314"/>
      <c r="J450" s="314"/>
      <c r="K450" s="314"/>
      <c r="L450" s="314"/>
      <c r="M450" s="314"/>
      <c r="N450" s="314"/>
      <c r="O450" s="314"/>
      <c r="P450" s="314"/>
      <c r="Q450" s="314"/>
      <c r="R450" s="314"/>
      <c r="S450" s="314"/>
      <c r="T450" s="314"/>
      <c r="U450" s="314"/>
      <c r="V450" s="315">
        <f t="shared" si="24"/>
        <v>0</v>
      </c>
      <c r="W450" s="317">
        <f t="shared" si="25"/>
        <v>8</v>
      </c>
      <c r="X450" s="350" t="s">
        <v>1796</v>
      </c>
    </row>
    <row r="451" spans="1:24" x14ac:dyDescent="0.25">
      <c r="A451" s="337">
        <v>448</v>
      </c>
      <c r="B451" s="349" t="s">
        <v>417</v>
      </c>
      <c r="C451" s="314">
        <v>9</v>
      </c>
      <c r="D451" s="314"/>
      <c r="E451" s="314">
        <f t="shared" ref="E451:E514" si="26">C451+D451</f>
        <v>9</v>
      </c>
      <c r="F451" s="314"/>
      <c r="G451" s="314"/>
      <c r="H451" s="314"/>
      <c r="I451" s="314"/>
      <c r="J451" s="314"/>
      <c r="K451" s="314"/>
      <c r="L451" s="314"/>
      <c r="M451" s="314"/>
      <c r="N451" s="314"/>
      <c r="O451" s="314"/>
      <c r="P451" s="314"/>
      <c r="Q451" s="314"/>
      <c r="R451" s="314"/>
      <c r="S451" s="314"/>
      <c r="T451" s="314"/>
      <c r="U451" s="314"/>
      <c r="V451" s="315">
        <f t="shared" ref="V451:V456" si="27">SUM(F451:U451)</f>
        <v>0</v>
      </c>
      <c r="W451" s="317">
        <f t="shared" ref="W451:W514" si="28">E451-V451</f>
        <v>9</v>
      </c>
      <c r="X451" s="350" t="s">
        <v>1796</v>
      </c>
    </row>
    <row r="452" spans="1:24" x14ac:dyDescent="0.25">
      <c r="A452" s="337">
        <v>449</v>
      </c>
      <c r="B452" s="349" t="s">
        <v>418</v>
      </c>
      <c r="C452" s="314">
        <v>3</v>
      </c>
      <c r="D452" s="314"/>
      <c r="E452" s="314">
        <f t="shared" si="26"/>
        <v>3</v>
      </c>
      <c r="F452" s="314"/>
      <c r="G452" s="314"/>
      <c r="H452" s="314"/>
      <c r="I452" s="314"/>
      <c r="J452" s="314"/>
      <c r="K452" s="314"/>
      <c r="L452" s="314"/>
      <c r="M452" s="314"/>
      <c r="N452" s="314"/>
      <c r="O452" s="314"/>
      <c r="P452" s="314"/>
      <c r="Q452" s="314"/>
      <c r="R452" s="314"/>
      <c r="S452" s="314"/>
      <c r="T452" s="314"/>
      <c r="U452" s="314"/>
      <c r="V452" s="315">
        <f t="shared" si="27"/>
        <v>0</v>
      </c>
      <c r="W452" s="325">
        <f t="shared" si="28"/>
        <v>3</v>
      </c>
      <c r="X452" s="350" t="s">
        <v>1796</v>
      </c>
    </row>
    <row r="453" spans="1:24" x14ac:dyDescent="0.25">
      <c r="A453" s="337">
        <v>450</v>
      </c>
      <c r="B453" s="349" t="s">
        <v>419</v>
      </c>
      <c r="C453" s="314">
        <v>30</v>
      </c>
      <c r="D453" s="314"/>
      <c r="E453" s="314">
        <f t="shared" si="26"/>
        <v>30</v>
      </c>
      <c r="F453" s="314"/>
      <c r="G453" s="314"/>
      <c r="H453" s="314"/>
      <c r="I453" s="314"/>
      <c r="J453" s="314"/>
      <c r="K453" s="314"/>
      <c r="L453" s="314"/>
      <c r="M453" s="314"/>
      <c r="N453" s="314"/>
      <c r="O453" s="314"/>
      <c r="P453" s="314"/>
      <c r="Q453" s="314"/>
      <c r="R453" s="314"/>
      <c r="S453" s="314"/>
      <c r="T453" s="314"/>
      <c r="U453" s="314"/>
      <c r="V453" s="315">
        <f t="shared" si="27"/>
        <v>0</v>
      </c>
      <c r="W453" s="317">
        <f t="shared" si="28"/>
        <v>30</v>
      </c>
      <c r="X453" s="350" t="s">
        <v>1796</v>
      </c>
    </row>
    <row r="454" spans="1:24" x14ac:dyDescent="0.25">
      <c r="A454" s="337">
        <v>451</v>
      </c>
      <c r="B454" s="349" t="s">
        <v>420</v>
      </c>
      <c r="C454" s="314">
        <v>32</v>
      </c>
      <c r="D454" s="314"/>
      <c r="E454" s="314">
        <f t="shared" si="26"/>
        <v>32</v>
      </c>
      <c r="F454" s="314"/>
      <c r="G454" s="314"/>
      <c r="H454" s="314"/>
      <c r="I454" s="314"/>
      <c r="J454" s="314"/>
      <c r="K454" s="314"/>
      <c r="L454" s="314"/>
      <c r="M454" s="314"/>
      <c r="N454" s="314"/>
      <c r="O454" s="314"/>
      <c r="P454" s="314"/>
      <c r="Q454" s="314"/>
      <c r="R454" s="314"/>
      <c r="S454" s="314"/>
      <c r="T454" s="314"/>
      <c r="U454" s="314"/>
      <c r="V454" s="315">
        <f t="shared" si="27"/>
        <v>0</v>
      </c>
      <c r="W454" s="317">
        <f t="shared" si="28"/>
        <v>32</v>
      </c>
      <c r="X454" s="350" t="s">
        <v>1796</v>
      </c>
    </row>
    <row r="455" spans="1:24" x14ac:dyDescent="0.25">
      <c r="A455" s="337">
        <v>452</v>
      </c>
      <c r="B455" s="349" t="s">
        <v>421</v>
      </c>
      <c r="C455" s="314">
        <v>12</v>
      </c>
      <c r="D455" s="314"/>
      <c r="E455" s="314">
        <f t="shared" si="26"/>
        <v>12</v>
      </c>
      <c r="F455" s="314"/>
      <c r="G455" s="314"/>
      <c r="H455" s="314"/>
      <c r="I455" s="314"/>
      <c r="J455" s="314"/>
      <c r="K455" s="314"/>
      <c r="L455" s="314"/>
      <c r="M455" s="314"/>
      <c r="N455" s="314"/>
      <c r="O455" s="314"/>
      <c r="P455" s="314"/>
      <c r="Q455" s="314"/>
      <c r="R455" s="314"/>
      <c r="S455" s="314"/>
      <c r="T455" s="314"/>
      <c r="U455" s="314"/>
      <c r="V455" s="315">
        <f t="shared" si="27"/>
        <v>0</v>
      </c>
      <c r="W455" s="317">
        <f t="shared" si="28"/>
        <v>12</v>
      </c>
      <c r="X455" s="350" t="s">
        <v>1796</v>
      </c>
    </row>
    <row r="456" spans="1:24" x14ac:dyDescent="0.25">
      <c r="A456" s="337">
        <v>453</v>
      </c>
      <c r="B456" s="349" t="s">
        <v>422</v>
      </c>
      <c r="C456" s="314">
        <v>0</v>
      </c>
      <c r="D456" s="314"/>
      <c r="E456" s="314">
        <f t="shared" si="26"/>
        <v>0</v>
      </c>
      <c r="F456" s="314"/>
      <c r="G456" s="314"/>
      <c r="H456" s="314"/>
      <c r="I456" s="314"/>
      <c r="J456" s="314"/>
      <c r="K456" s="314"/>
      <c r="L456" s="314"/>
      <c r="M456" s="314"/>
      <c r="N456" s="314"/>
      <c r="O456" s="314"/>
      <c r="P456" s="314"/>
      <c r="Q456" s="314"/>
      <c r="R456" s="314"/>
      <c r="S456" s="314"/>
      <c r="T456" s="314"/>
      <c r="U456" s="314"/>
      <c r="V456" s="315">
        <f t="shared" si="27"/>
        <v>0</v>
      </c>
      <c r="W456" s="319">
        <f t="shared" si="28"/>
        <v>0</v>
      </c>
      <c r="X456" s="350" t="s">
        <v>1796</v>
      </c>
    </row>
    <row r="457" spans="1:24" x14ac:dyDescent="0.25">
      <c r="A457" s="337">
        <v>454</v>
      </c>
      <c r="B457" s="349" t="s">
        <v>423</v>
      </c>
      <c r="C457" s="314">
        <v>8</v>
      </c>
      <c r="D457" s="314"/>
      <c r="E457" s="314">
        <f t="shared" si="26"/>
        <v>8</v>
      </c>
      <c r="F457" s="314"/>
      <c r="G457" s="314"/>
      <c r="H457" s="314"/>
      <c r="I457" s="314"/>
      <c r="J457" s="314"/>
      <c r="K457" s="314"/>
      <c r="L457" s="314"/>
      <c r="M457" s="314"/>
      <c r="N457" s="314"/>
      <c r="O457" s="314"/>
      <c r="P457" s="314"/>
      <c r="Q457" s="314"/>
      <c r="R457" s="314"/>
      <c r="S457" s="314"/>
      <c r="T457" s="314"/>
      <c r="U457" s="314"/>
      <c r="V457" s="315">
        <v>3</v>
      </c>
      <c r="W457" s="325">
        <f t="shared" si="28"/>
        <v>5</v>
      </c>
      <c r="X457" s="350" t="s">
        <v>1796</v>
      </c>
    </row>
    <row r="458" spans="1:24" x14ac:dyDescent="0.25">
      <c r="A458" s="337">
        <v>455</v>
      </c>
      <c r="B458" s="349" t="s">
        <v>1837</v>
      </c>
      <c r="C458" s="314">
        <v>20</v>
      </c>
      <c r="D458" s="314"/>
      <c r="E458" s="314">
        <f t="shared" si="26"/>
        <v>20</v>
      </c>
      <c r="F458" s="314"/>
      <c r="G458" s="314"/>
      <c r="H458" s="314"/>
      <c r="I458" s="314"/>
      <c r="J458" s="314"/>
      <c r="K458" s="314">
        <f>10</f>
        <v>10</v>
      </c>
      <c r="L458" s="314">
        <f>1</f>
        <v>1</v>
      </c>
      <c r="M458" s="314"/>
      <c r="N458" s="314"/>
      <c r="O458" s="314"/>
      <c r="P458" s="314"/>
      <c r="Q458" s="314"/>
      <c r="R458" s="314"/>
      <c r="S458" s="314"/>
      <c r="T458" s="314"/>
      <c r="U458" s="314"/>
      <c r="V458" s="315">
        <f>SUM(F458:U458)</f>
        <v>11</v>
      </c>
      <c r="W458" s="317">
        <f t="shared" si="28"/>
        <v>9</v>
      </c>
      <c r="X458" s="350" t="s">
        <v>1796</v>
      </c>
    </row>
    <row r="459" spans="1:24" x14ac:dyDescent="0.25">
      <c r="A459" s="337">
        <v>456</v>
      </c>
      <c r="B459" s="349" t="s">
        <v>2041</v>
      </c>
      <c r="C459" s="314">
        <v>31</v>
      </c>
      <c r="D459" s="314"/>
      <c r="E459" s="314">
        <f t="shared" si="26"/>
        <v>31</v>
      </c>
      <c r="F459" s="314"/>
      <c r="G459" s="314"/>
      <c r="H459" s="314"/>
      <c r="I459" s="314"/>
      <c r="J459" s="314"/>
      <c r="K459" s="314"/>
      <c r="L459" s="314">
        <f>1</f>
        <v>1</v>
      </c>
      <c r="M459" s="314"/>
      <c r="N459" s="314"/>
      <c r="O459" s="314"/>
      <c r="P459" s="314"/>
      <c r="Q459" s="314"/>
      <c r="R459" s="314"/>
      <c r="S459" s="314"/>
      <c r="T459" s="314"/>
      <c r="U459" s="314"/>
      <c r="V459" s="315">
        <v>2</v>
      </c>
      <c r="W459" s="317">
        <f t="shared" si="28"/>
        <v>29</v>
      </c>
      <c r="X459" s="350" t="s">
        <v>1796</v>
      </c>
    </row>
    <row r="460" spans="1:24" x14ac:dyDescent="0.25">
      <c r="A460" s="337">
        <v>457</v>
      </c>
      <c r="B460" s="349" t="s">
        <v>1842</v>
      </c>
      <c r="C460" s="314">
        <v>9</v>
      </c>
      <c r="D460" s="314"/>
      <c r="E460" s="314">
        <f t="shared" si="26"/>
        <v>9</v>
      </c>
      <c r="F460" s="314"/>
      <c r="G460" s="314"/>
      <c r="H460" s="314"/>
      <c r="I460" s="314"/>
      <c r="J460" s="314"/>
      <c r="K460" s="314"/>
      <c r="L460" s="314"/>
      <c r="M460" s="314"/>
      <c r="N460" s="314"/>
      <c r="O460" s="314"/>
      <c r="P460" s="314"/>
      <c r="Q460" s="314"/>
      <c r="R460" s="314"/>
      <c r="S460" s="314"/>
      <c r="T460" s="314"/>
      <c r="U460" s="314"/>
      <c r="V460" s="315">
        <f>SUM(F460:U460)</f>
        <v>0</v>
      </c>
      <c r="W460" s="317">
        <f t="shared" si="28"/>
        <v>9</v>
      </c>
      <c r="X460" s="350" t="s">
        <v>1796</v>
      </c>
    </row>
    <row r="461" spans="1:24" x14ac:dyDescent="0.25">
      <c r="A461" s="337">
        <v>458</v>
      </c>
      <c r="B461" s="349" t="s">
        <v>1860</v>
      </c>
      <c r="C461" s="314">
        <v>5</v>
      </c>
      <c r="D461" s="314"/>
      <c r="E461" s="314">
        <f t="shared" si="26"/>
        <v>5</v>
      </c>
      <c r="F461" s="314"/>
      <c r="G461" s="314"/>
      <c r="H461" s="314"/>
      <c r="I461" s="314"/>
      <c r="J461" s="314"/>
      <c r="K461" s="314"/>
      <c r="L461" s="314"/>
      <c r="M461" s="314"/>
      <c r="N461" s="314"/>
      <c r="O461" s="314"/>
      <c r="P461" s="314"/>
      <c r="Q461" s="314"/>
      <c r="R461" s="314"/>
      <c r="S461" s="314"/>
      <c r="T461" s="314"/>
      <c r="U461" s="314"/>
      <c r="V461" s="315">
        <f>SUM(F461:U461)</f>
        <v>0</v>
      </c>
      <c r="W461" s="325">
        <f t="shared" si="28"/>
        <v>5</v>
      </c>
      <c r="X461" s="350" t="s">
        <v>1796</v>
      </c>
    </row>
    <row r="462" spans="1:24" x14ac:dyDescent="0.25">
      <c r="A462" s="337">
        <v>459</v>
      </c>
      <c r="B462" s="349" t="s">
        <v>1861</v>
      </c>
      <c r="C462" s="314">
        <v>9</v>
      </c>
      <c r="D462" s="314"/>
      <c r="E462" s="314">
        <f t="shared" si="26"/>
        <v>9</v>
      </c>
      <c r="F462" s="314"/>
      <c r="G462" s="314"/>
      <c r="H462" s="314"/>
      <c r="I462" s="314"/>
      <c r="J462" s="314"/>
      <c r="K462" s="314"/>
      <c r="L462" s="314"/>
      <c r="M462" s="314"/>
      <c r="N462" s="314"/>
      <c r="O462" s="314"/>
      <c r="P462" s="314"/>
      <c r="Q462" s="314"/>
      <c r="R462" s="314"/>
      <c r="S462" s="314"/>
      <c r="T462" s="314"/>
      <c r="U462" s="314"/>
      <c r="V462" s="315">
        <f>SUM(F462:U462)</f>
        <v>0</v>
      </c>
      <c r="W462" s="317">
        <f t="shared" si="28"/>
        <v>9</v>
      </c>
      <c r="X462" s="350" t="s">
        <v>1796</v>
      </c>
    </row>
    <row r="463" spans="1:24" x14ac:dyDescent="0.25">
      <c r="A463" s="337">
        <v>460</v>
      </c>
      <c r="B463" s="349" t="s">
        <v>1843</v>
      </c>
      <c r="C463" s="314">
        <v>5</v>
      </c>
      <c r="D463" s="314"/>
      <c r="E463" s="314">
        <f t="shared" si="26"/>
        <v>5</v>
      </c>
      <c r="F463" s="314"/>
      <c r="G463" s="314"/>
      <c r="H463" s="314"/>
      <c r="I463" s="314"/>
      <c r="J463" s="314"/>
      <c r="K463" s="314"/>
      <c r="L463" s="314"/>
      <c r="M463" s="314"/>
      <c r="N463" s="314"/>
      <c r="O463" s="314"/>
      <c r="P463" s="314"/>
      <c r="Q463" s="314"/>
      <c r="R463" s="314"/>
      <c r="S463" s="314"/>
      <c r="T463" s="314"/>
      <c r="U463" s="314"/>
      <c r="V463" s="315">
        <f>SUM(F463:U463)</f>
        <v>0</v>
      </c>
      <c r="W463" s="325">
        <f t="shared" si="28"/>
        <v>5</v>
      </c>
      <c r="X463" s="350" t="s">
        <v>1796</v>
      </c>
    </row>
    <row r="464" spans="1:24" x14ac:dyDescent="0.25">
      <c r="A464" s="337">
        <v>461</v>
      </c>
      <c r="B464" s="349" t="s">
        <v>1844</v>
      </c>
      <c r="C464" s="314">
        <v>0</v>
      </c>
      <c r="D464" s="314"/>
      <c r="E464" s="314">
        <f t="shared" si="26"/>
        <v>0</v>
      </c>
      <c r="F464" s="314"/>
      <c r="G464" s="314"/>
      <c r="H464" s="314"/>
      <c r="I464" s="314"/>
      <c r="J464" s="314"/>
      <c r="K464" s="314"/>
      <c r="L464" s="314"/>
      <c r="M464" s="314"/>
      <c r="N464" s="314"/>
      <c r="O464" s="314"/>
      <c r="P464" s="314"/>
      <c r="Q464" s="314"/>
      <c r="R464" s="314"/>
      <c r="S464" s="314"/>
      <c r="T464" s="314"/>
      <c r="U464" s="314"/>
      <c r="V464" s="315">
        <f>SUM(F464:U464)</f>
        <v>0</v>
      </c>
      <c r="W464" s="319">
        <f t="shared" si="28"/>
        <v>0</v>
      </c>
      <c r="X464" s="350" t="s">
        <v>1796</v>
      </c>
    </row>
    <row r="465" spans="1:24" x14ac:dyDescent="0.25">
      <c r="A465" s="337">
        <v>462</v>
      </c>
      <c r="B465" s="349" t="s">
        <v>1845</v>
      </c>
      <c r="C465" s="314">
        <v>6</v>
      </c>
      <c r="D465" s="314"/>
      <c r="E465" s="314">
        <f t="shared" si="26"/>
        <v>6</v>
      </c>
      <c r="F465" s="314"/>
      <c r="G465" s="314">
        <f>1+1</f>
        <v>2</v>
      </c>
      <c r="H465" s="314"/>
      <c r="I465" s="314"/>
      <c r="J465" s="314"/>
      <c r="K465" s="314">
        <f>1</f>
        <v>1</v>
      </c>
      <c r="L465" s="314">
        <f>1</f>
        <v>1</v>
      </c>
      <c r="M465" s="314"/>
      <c r="N465" s="314"/>
      <c r="O465" s="314"/>
      <c r="P465" s="314"/>
      <c r="Q465" s="314"/>
      <c r="R465" s="314"/>
      <c r="S465" s="314"/>
      <c r="T465" s="314"/>
      <c r="U465" s="314"/>
      <c r="V465" s="315">
        <v>6</v>
      </c>
      <c r="W465" s="319">
        <f t="shared" si="28"/>
        <v>0</v>
      </c>
      <c r="X465" s="350" t="s">
        <v>1796</v>
      </c>
    </row>
    <row r="466" spans="1:24" x14ac:dyDescent="0.25">
      <c r="A466" s="337">
        <v>463</v>
      </c>
      <c r="B466" s="349" t="s">
        <v>1846</v>
      </c>
      <c r="C466" s="314">
        <v>2</v>
      </c>
      <c r="D466" s="314"/>
      <c r="E466" s="314">
        <f t="shared" si="26"/>
        <v>2</v>
      </c>
      <c r="F466" s="314"/>
      <c r="G466" s="314"/>
      <c r="H466" s="314"/>
      <c r="I466" s="314"/>
      <c r="J466" s="314"/>
      <c r="K466" s="314"/>
      <c r="L466" s="314"/>
      <c r="M466" s="314"/>
      <c r="N466" s="314"/>
      <c r="O466" s="314"/>
      <c r="P466" s="314"/>
      <c r="Q466" s="314"/>
      <c r="R466" s="314"/>
      <c r="S466" s="314"/>
      <c r="T466" s="314"/>
      <c r="U466" s="314"/>
      <c r="V466" s="315">
        <f>SUM(F466:U466)</f>
        <v>0</v>
      </c>
      <c r="W466" s="320">
        <f t="shared" si="28"/>
        <v>2</v>
      </c>
      <c r="X466" s="350" t="s">
        <v>1796</v>
      </c>
    </row>
    <row r="467" spans="1:24" x14ac:dyDescent="0.25">
      <c r="A467" s="337">
        <v>464</v>
      </c>
      <c r="B467" s="349" t="s">
        <v>1862</v>
      </c>
      <c r="C467" s="314">
        <v>2</v>
      </c>
      <c r="D467" s="314">
        <f>2+3</f>
        <v>5</v>
      </c>
      <c r="E467" s="314">
        <f t="shared" si="26"/>
        <v>7</v>
      </c>
      <c r="F467" s="314"/>
      <c r="G467" s="314"/>
      <c r="H467" s="314"/>
      <c r="I467" s="314"/>
      <c r="J467" s="314"/>
      <c r="K467" s="314"/>
      <c r="L467" s="314"/>
      <c r="M467" s="314"/>
      <c r="N467" s="314"/>
      <c r="O467" s="314"/>
      <c r="P467" s="314"/>
      <c r="Q467" s="314"/>
      <c r="R467" s="314"/>
      <c r="S467" s="314"/>
      <c r="T467" s="314"/>
      <c r="U467" s="314"/>
      <c r="V467" s="315">
        <v>2</v>
      </c>
      <c r="W467" s="325">
        <f t="shared" si="28"/>
        <v>5</v>
      </c>
      <c r="X467" s="350" t="s">
        <v>2513</v>
      </c>
    </row>
    <row r="468" spans="1:24" x14ac:dyDescent="0.25">
      <c r="A468" s="337">
        <v>465</v>
      </c>
      <c r="B468" s="349" t="s">
        <v>1847</v>
      </c>
      <c r="C468" s="314">
        <v>1303</v>
      </c>
      <c r="D468" s="314">
        <v>1000</v>
      </c>
      <c r="E468" s="314">
        <f t="shared" si="26"/>
        <v>2303</v>
      </c>
      <c r="F468" s="314"/>
      <c r="G468" s="314"/>
      <c r="H468" s="314"/>
      <c r="I468" s="314"/>
      <c r="J468" s="314"/>
      <c r="K468" s="314"/>
      <c r="L468" s="314"/>
      <c r="M468" s="314"/>
      <c r="N468" s="314"/>
      <c r="O468" s="314"/>
      <c r="P468" s="314"/>
      <c r="Q468" s="314"/>
      <c r="R468" s="314"/>
      <c r="S468" s="314"/>
      <c r="T468" s="314"/>
      <c r="U468" s="314"/>
      <c r="V468" s="315">
        <v>100</v>
      </c>
      <c r="W468" s="317">
        <f t="shared" si="28"/>
        <v>2203</v>
      </c>
      <c r="X468" s="350" t="s">
        <v>1796</v>
      </c>
    </row>
    <row r="469" spans="1:24" x14ac:dyDescent="0.25">
      <c r="A469" s="337">
        <v>466</v>
      </c>
      <c r="B469" s="349" t="s">
        <v>1848</v>
      </c>
      <c r="C469" s="314">
        <v>593</v>
      </c>
      <c r="D469" s="314">
        <v>500</v>
      </c>
      <c r="E469" s="314">
        <f t="shared" si="26"/>
        <v>1093</v>
      </c>
      <c r="F469" s="314"/>
      <c r="G469" s="314">
        <f>83</f>
        <v>83</v>
      </c>
      <c r="H469" s="314"/>
      <c r="I469" s="314">
        <f>10</f>
        <v>10</v>
      </c>
      <c r="J469" s="314"/>
      <c r="K469" s="314"/>
      <c r="L469" s="314"/>
      <c r="M469" s="314"/>
      <c r="N469" s="314"/>
      <c r="O469" s="314"/>
      <c r="P469" s="314"/>
      <c r="Q469" s="314"/>
      <c r="R469" s="314"/>
      <c r="S469" s="314"/>
      <c r="T469" s="314"/>
      <c r="U469" s="314"/>
      <c r="V469" s="315">
        <f t="shared" ref="V469:V475" si="29">SUM(F469:U469)</f>
        <v>93</v>
      </c>
      <c r="W469" s="317">
        <f t="shared" si="28"/>
        <v>1000</v>
      </c>
      <c r="X469" s="350" t="s">
        <v>1796</v>
      </c>
    </row>
    <row r="470" spans="1:24" x14ac:dyDescent="0.25">
      <c r="A470" s="337">
        <v>467</v>
      </c>
      <c r="B470" s="349" t="s">
        <v>1849</v>
      </c>
      <c r="C470" s="314">
        <v>2</v>
      </c>
      <c r="D470" s="314"/>
      <c r="E470" s="314">
        <f t="shared" si="26"/>
        <v>2</v>
      </c>
      <c r="F470" s="314"/>
      <c r="G470" s="314"/>
      <c r="H470" s="314"/>
      <c r="I470" s="314"/>
      <c r="J470" s="314"/>
      <c r="K470" s="314"/>
      <c r="L470" s="314"/>
      <c r="M470" s="314"/>
      <c r="N470" s="314"/>
      <c r="O470" s="314"/>
      <c r="P470" s="314"/>
      <c r="Q470" s="314"/>
      <c r="R470" s="314"/>
      <c r="S470" s="314"/>
      <c r="T470" s="314"/>
      <c r="U470" s="314"/>
      <c r="V470" s="315">
        <f t="shared" si="29"/>
        <v>0</v>
      </c>
      <c r="W470" s="320">
        <f t="shared" si="28"/>
        <v>2</v>
      </c>
      <c r="X470" s="350" t="s">
        <v>1796</v>
      </c>
    </row>
    <row r="471" spans="1:24" x14ac:dyDescent="0.25">
      <c r="A471" s="337">
        <v>468</v>
      </c>
      <c r="B471" s="349" t="s">
        <v>1850</v>
      </c>
      <c r="C471" s="314">
        <v>0</v>
      </c>
      <c r="D471" s="314">
        <v>1</v>
      </c>
      <c r="E471" s="314">
        <f t="shared" si="26"/>
        <v>1</v>
      </c>
      <c r="F471" s="314"/>
      <c r="G471" s="314"/>
      <c r="H471" s="314"/>
      <c r="I471" s="314">
        <f>1</f>
        <v>1</v>
      </c>
      <c r="J471" s="314"/>
      <c r="K471" s="314"/>
      <c r="L471" s="314"/>
      <c r="M471" s="314"/>
      <c r="N471" s="314"/>
      <c r="O471" s="314"/>
      <c r="P471" s="314"/>
      <c r="Q471" s="314"/>
      <c r="R471" s="314"/>
      <c r="S471" s="314"/>
      <c r="T471" s="314"/>
      <c r="U471" s="314"/>
      <c r="V471" s="315">
        <f t="shared" si="29"/>
        <v>1</v>
      </c>
      <c r="W471" s="319">
        <f t="shared" si="28"/>
        <v>0</v>
      </c>
      <c r="X471" s="350" t="s">
        <v>1796</v>
      </c>
    </row>
    <row r="472" spans="1:24" x14ac:dyDescent="0.25">
      <c r="A472" s="337">
        <v>469</v>
      </c>
      <c r="B472" s="349" t="s">
        <v>1851</v>
      </c>
      <c r="C472" s="314">
        <v>4</v>
      </c>
      <c r="D472" s="314">
        <v>5</v>
      </c>
      <c r="E472" s="314">
        <f t="shared" si="26"/>
        <v>9</v>
      </c>
      <c r="F472" s="314"/>
      <c r="G472" s="314"/>
      <c r="H472" s="314"/>
      <c r="I472" s="314"/>
      <c r="J472" s="314"/>
      <c r="K472" s="314"/>
      <c r="L472" s="314"/>
      <c r="M472" s="314"/>
      <c r="N472" s="314"/>
      <c r="O472" s="314"/>
      <c r="P472" s="314"/>
      <c r="Q472" s="314"/>
      <c r="R472" s="314"/>
      <c r="S472" s="314"/>
      <c r="T472" s="314"/>
      <c r="U472" s="314"/>
      <c r="V472" s="315">
        <f t="shared" si="29"/>
        <v>0</v>
      </c>
      <c r="W472" s="317">
        <f t="shared" si="28"/>
        <v>9</v>
      </c>
      <c r="X472" s="350" t="s">
        <v>1796</v>
      </c>
    </row>
    <row r="473" spans="1:24" x14ac:dyDescent="0.25">
      <c r="A473" s="337">
        <v>470</v>
      </c>
      <c r="B473" s="349" t="s">
        <v>1864</v>
      </c>
      <c r="C473" s="314">
        <v>1</v>
      </c>
      <c r="D473" s="314"/>
      <c r="E473" s="314">
        <f t="shared" si="26"/>
        <v>1</v>
      </c>
      <c r="F473" s="314"/>
      <c r="G473" s="314"/>
      <c r="H473" s="314"/>
      <c r="I473" s="314"/>
      <c r="J473" s="314"/>
      <c r="K473" s="314"/>
      <c r="L473" s="314"/>
      <c r="M473" s="314"/>
      <c r="N473" s="314"/>
      <c r="O473" s="314"/>
      <c r="P473" s="314"/>
      <c r="Q473" s="314"/>
      <c r="R473" s="314"/>
      <c r="S473" s="314"/>
      <c r="T473" s="314"/>
      <c r="U473" s="314"/>
      <c r="V473" s="315">
        <f t="shared" si="29"/>
        <v>0</v>
      </c>
      <c r="W473" s="320">
        <f t="shared" si="28"/>
        <v>1</v>
      </c>
      <c r="X473" s="350" t="s">
        <v>2513</v>
      </c>
    </row>
    <row r="474" spans="1:24" x14ac:dyDescent="0.25">
      <c r="A474" s="337">
        <v>471</v>
      </c>
      <c r="B474" s="349" t="s">
        <v>1852</v>
      </c>
      <c r="C474" s="314">
        <v>2</v>
      </c>
      <c r="D474" s="314">
        <v>1</v>
      </c>
      <c r="E474" s="314">
        <f t="shared" si="26"/>
        <v>3</v>
      </c>
      <c r="F474" s="314"/>
      <c r="G474" s="314"/>
      <c r="H474" s="314"/>
      <c r="I474" s="314"/>
      <c r="J474" s="314"/>
      <c r="K474" s="314">
        <f>1</f>
        <v>1</v>
      </c>
      <c r="L474" s="314"/>
      <c r="M474" s="314"/>
      <c r="N474" s="314"/>
      <c r="O474" s="314"/>
      <c r="P474" s="314"/>
      <c r="Q474" s="314"/>
      <c r="R474" s="314"/>
      <c r="S474" s="314"/>
      <c r="T474" s="314"/>
      <c r="U474" s="314"/>
      <c r="V474" s="315">
        <f t="shared" si="29"/>
        <v>1</v>
      </c>
      <c r="W474" s="320">
        <f t="shared" si="28"/>
        <v>2</v>
      </c>
      <c r="X474" s="350" t="s">
        <v>1796</v>
      </c>
    </row>
    <row r="475" spans="1:24" x14ac:dyDescent="0.25">
      <c r="A475" s="337">
        <v>472</v>
      </c>
      <c r="B475" s="349" t="s">
        <v>1853</v>
      </c>
      <c r="C475" s="314">
        <v>0</v>
      </c>
      <c r="D475" s="314"/>
      <c r="E475" s="314">
        <f t="shared" si="26"/>
        <v>0</v>
      </c>
      <c r="F475" s="314"/>
      <c r="G475" s="314"/>
      <c r="H475" s="314"/>
      <c r="I475" s="314"/>
      <c r="J475" s="314"/>
      <c r="K475" s="314"/>
      <c r="L475" s="314"/>
      <c r="M475" s="314"/>
      <c r="N475" s="314"/>
      <c r="O475" s="314"/>
      <c r="P475" s="314"/>
      <c r="Q475" s="314"/>
      <c r="R475" s="314"/>
      <c r="S475" s="314"/>
      <c r="T475" s="314"/>
      <c r="U475" s="314"/>
      <c r="V475" s="315">
        <f t="shared" si="29"/>
        <v>0</v>
      </c>
      <c r="W475" s="319">
        <f t="shared" si="28"/>
        <v>0</v>
      </c>
      <c r="X475" s="350" t="s">
        <v>1796</v>
      </c>
    </row>
    <row r="476" spans="1:24" x14ac:dyDescent="0.25">
      <c r="A476" s="337">
        <v>473</v>
      </c>
      <c r="B476" s="349" t="s">
        <v>1854</v>
      </c>
      <c r="C476" s="314">
        <v>3</v>
      </c>
      <c r="D476" s="314">
        <v>11</v>
      </c>
      <c r="E476" s="314">
        <f t="shared" si="26"/>
        <v>14</v>
      </c>
      <c r="F476" s="314"/>
      <c r="G476" s="314">
        <f>1</f>
        <v>1</v>
      </c>
      <c r="H476" s="314"/>
      <c r="I476" s="314"/>
      <c r="J476" s="314"/>
      <c r="K476" s="314"/>
      <c r="L476" s="314"/>
      <c r="M476" s="314"/>
      <c r="N476" s="314"/>
      <c r="O476" s="314"/>
      <c r="P476" s="314"/>
      <c r="Q476" s="314"/>
      <c r="R476" s="314"/>
      <c r="S476" s="314"/>
      <c r="T476" s="314"/>
      <c r="U476" s="314"/>
      <c r="V476" s="315">
        <v>2</v>
      </c>
      <c r="W476" s="317">
        <f t="shared" si="28"/>
        <v>12</v>
      </c>
      <c r="X476" s="350" t="s">
        <v>1796</v>
      </c>
    </row>
    <row r="477" spans="1:24" x14ac:dyDescent="0.25">
      <c r="A477" s="337">
        <v>474</v>
      </c>
      <c r="B477" s="357" t="s">
        <v>2527</v>
      </c>
      <c r="C477" s="314">
        <v>2</v>
      </c>
      <c r="D477" s="314"/>
      <c r="E477" s="314">
        <f t="shared" si="26"/>
        <v>2</v>
      </c>
      <c r="F477" s="314"/>
      <c r="G477" s="314"/>
      <c r="H477" s="314"/>
      <c r="I477" s="314"/>
      <c r="J477" s="314"/>
      <c r="K477" s="314"/>
      <c r="L477" s="314"/>
      <c r="M477" s="314"/>
      <c r="N477" s="314"/>
      <c r="O477" s="314"/>
      <c r="P477" s="314"/>
      <c r="Q477" s="314"/>
      <c r="R477" s="314"/>
      <c r="S477" s="314"/>
      <c r="T477" s="314"/>
      <c r="U477" s="314"/>
      <c r="V477" s="315">
        <v>2</v>
      </c>
      <c r="W477" s="319">
        <f t="shared" si="28"/>
        <v>0</v>
      </c>
      <c r="X477" s="350" t="s">
        <v>1796</v>
      </c>
    </row>
    <row r="478" spans="1:24" x14ac:dyDescent="0.25">
      <c r="A478" s="337">
        <v>475</v>
      </c>
      <c r="B478" s="349" t="s">
        <v>1855</v>
      </c>
      <c r="C478" s="314">
        <v>5</v>
      </c>
      <c r="D478" s="314"/>
      <c r="E478" s="314">
        <f t="shared" si="26"/>
        <v>5</v>
      </c>
      <c r="F478" s="314"/>
      <c r="G478" s="314"/>
      <c r="H478" s="314"/>
      <c r="I478" s="314"/>
      <c r="J478" s="314"/>
      <c r="K478" s="314"/>
      <c r="L478" s="314"/>
      <c r="M478" s="314"/>
      <c r="N478" s="314">
        <f>2</f>
        <v>2</v>
      </c>
      <c r="O478" s="314"/>
      <c r="P478" s="314"/>
      <c r="Q478" s="314"/>
      <c r="R478" s="314"/>
      <c r="S478" s="314"/>
      <c r="T478" s="314"/>
      <c r="U478" s="314">
        <f>1</f>
        <v>1</v>
      </c>
      <c r="V478" s="315">
        <v>4</v>
      </c>
      <c r="W478" s="320">
        <f t="shared" si="28"/>
        <v>1</v>
      </c>
      <c r="X478" s="350" t="s">
        <v>1796</v>
      </c>
    </row>
    <row r="479" spans="1:24" x14ac:dyDescent="0.25">
      <c r="A479" s="337">
        <v>476</v>
      </c>
      <c r="B479" s="349" t="s">
        <v>1856</v>
      </c>
      <c r="C479" s="314">
        <v>0</v>
      </c>
      <c r="D479" s="314"/>
      <c r="E479" s="314">
        <f t="shared" si="26"/>
        <v>0</v>
      </c>
      <c r="F479" s="314"/>
      <c r="G479" s="314"/>
      <c r="H479" s="314"/>
      <c r="I479" s="314"/>
      <c r="J479" s="314"/>
      <c r="K479" s="314"/>
      <c r="L479" s="314"/>
      <c r="M479" s="314"/>
      <c r="N479" s="314"/>
      <c r="O479" s="314"/>
      <c r="P479" s="314"/>
      <c r="Q479" s="314"/>
      <c r="R479" s="314"/>
      <c r="S479" s="314"/>
      <c r="T479" s="314"/>
      <c r="U479" s="314"/>
      <c r="V479" s="315">
        <f>SUM(F479:U479)</f>
        <v>0</v>
      </c>
      <c r="W479" s="319">
        <f t="shared" si="28"/>
        <v>0</v>
      </c>
      <c r="X479" s="350" t="s">
        <v>1796</v>
      </c>
    </row>
    <row r="480" spans="1:24" x14ac:dyDescent="0.25">
      <c r="A480" s="337">
        <v>477</v>
      </c>
      <c r="B480" s="349" t="s">
        <v>1857</v>
      </c>
      <c r="C480" s="314">
        <v>4</v>
      </c>
      <c r="D480" s="314"/>
      <c r="E480" s="314">
        <f t="shared" si="26"/>
        <v>4</v>
      </c>
      <c r="F480" s="314">
        <f>1</f>
        <v>1</v>
      </c>
      <c r="G480" s="314"/>
      <c r="H480" s="314"/>
      <c r="I480" s="314"/>
      <c r="J480" s="314">
        <f>1</f>
        <v>1</v>
      </c>
      <c r="K480" s="314"/>
      <c r="L480" s="314"/>
      <c r="M480" s="314">
        <f>1</f>
        <v>1</v>
      </c>
      <c r="N480" s="314"/>
      <c r="O480" s="314"/>
      <c r="P480" s="314">
        <f>1</f>
        <v>1</v>
      </c>
      <c r="Q480" s="314"/>
      <c r="R480" s="314"/>
      <c r="S480" s="314"/>
      <c r="T480" s="314"/>
      <c r="U480" s="314"/>
      <c r="V480" s="315">
        <f>SUM(F480:U480)</f>
        <v>4</v>
      </c>
      <c r="W480" s="319">
        <f t="shared" si="28"/>
        <v>0</v>
      </c>
      <c r="X480" s="350" t="s">
        <v>1796</v>
      </c>
    </row>
    <row r="481" spans="1:24" x14ac:dyDescent="0.25">
      <c r="A481" s="337">
        <v>478</v>
      </c>
      <c r="B481" s="349" t="s">
        <v>1858</v>
      </c>
      <c r="C481" s="314">
        <v>0</v>
      </c>
      <c r="D481" s="314"/>
      <c r="E481" s="314">
        <f t="shared" si="26"/>
        <v>0</v>
      </c>
      <c r="F481" s="314"/>
      <c r="G481" s="314"/>
      <c r="H481" s="314"/>
      <c r="I481" s="314"/>
      <c r="J481" s="314"/>
      <c r="K481" s="314"/>
      <c r="L481" s="314"/>
      <c r="M481" s="314"/>
      <c r="N481" s="314"/>
      <c r="O481" s="314"/>
      <c r="P481" s="314"/>
      <c r="Q481" s="314"/>
      <c r="R481" s="314"/>
      <c r="S481" s="314"/>
      <c r="T481" s="314"/>
      <c r="U481" s="314"/>
      <c r="V481" s="315">
        <f>SUM(F481:U481)</f>
        <v>0</v>
      </c>
      <c r="W481" s="319">
        <f t="shared" si="28"/>
        <v>0</v>
      </c>
      <c r="X481" s="350" t="s">
        <v>1796</v>
      </c>
    </row>
    <row r="482" spans="1:24" x14ac:dyDescent="0.25">
      <c r="A482" s="337">
        <v>479</v>
      </c>
      <c r="B482" s="349" t="s">
        <v>1930</v>
      </c>
      <c r="C482" s="314">
        <v>26</v>
      </c>
      <c r="D482" s="314"/>
      <c r="E482" s="314">
        <f t="shared" si="26"/>
        <v>26</v>
      </c>
      <c r="F482" s="314"/>
      <c r="G482" s="314"/>
      <c r="H482" s="314"/>
      <c r="I482" s="314"/>
      <c r="J482" s="314"/>
      <c r="K482" s="314"/>
      <c r="L482" s="314"/>
      <c r="M482" s="314"/>
      <c r="N482" s="314"/>
      <c r="O482" s="314"/>
      <c r="P482" s="314"/>
      <c r="Q482" s="314"/>
      <c r="R482" s="314"/>
      <c r="S482" s="314"/>
      <c r="T482" s="314"/>
      <c r="U482" s="314"/>
      <c r="V482" s="315">
        <v>2</v>
      </c>
      <c r="W482" s="317">
        <f t="shared" si="28"/>
        <v>24</v>
      </c>
      <c r="X482" s="350" t="s">
        <v>1796</v>
      </c>
    </row>
    <row r="483" spans="1:24" x14ac:dyDescent="0.25">
      <c r="A483" s="337">
        <v>480</v>
      </c>
      <c r="B483" s="349" t="s">
        <v>1896</v>
      </c>
      <c r="C483" s="314">
        <v>9</v>
      </c>
      <c r="D483" s="314"/>
      <c r="E483" s="314">
        <f t="shared" si="26"/>
        <v>9</v>
      </c>
      <c r="F483" s="314"/>
      <c r="G483" s="314"/>
      <c r="H483" s="314"/>
      <c r="I483" s="314">
        <f>1</f>
        <v>1</v>
      </c>
      <c r="J483" s="314"/>
      <c r="K483" s="314"/>
      <c r="L483" s="314">
        <f>2</f>
        <v>2</v>
      </c>
      <c r="M483" s="314"/>
      <c r="N483" s="314"/>
      <c r="O483" s="314"/>
      <c r="P483" s="314"/>
      <c r="Q483" s="314"/>
      <c r="R483" s="314"/>
      <c r="S483" s="314"/>
      <c r="T483" s="314"/>
      <c r="U483" s="314"/>
      <c r="V483" s="315">
        <f t="shared" ref="V483:V494" si="30">SUM(F483:U483)</f>
        <v>3</v>
      </c>
      <c r="W483" s="317">
        <f t="shared" si="28"/>
        <v>6</v>
      </c>
      <c r="X483" s="350" t="s">
        <v>1796</v>
      </c>
    </row>
    <row r="484" spans="1:24" x14ac:dyDescent="0.25">
      <c r="A484" s="337">
        <v>481</v>
      </c>
      <c r="B484" s="349" t="s">
        <v>2421</v>
      </c>
      <c r="C484" s="314">
        <v>0</v>
      </c>
      <c r="D484" s="314">
        <v>1</v>
      </c>
      <c r="E484" s="314">
        <f t="shared" si="26"/>
        <v>1</v>
      </c>
      <c r="F484" s="314"/>
      <c r="G484" s="314"/>
      <c r="H484" s="314"/>
      <c r="I484" s="314"/>
      <c r="J484" s="314"/>
      <c r="K484" s="314">
        <v>1</v>
      </c>
      <c r="L484" s="314"/>
      <c r="M484" s="314"/>
      <c r="N484" s="314"/>
      <c r="O484" s="314"/>
      <c r="P484" s="314"/>
      <c r="Q484" s="314"/>
      <c r="R484" s="314"/>
      <c r="S484" s="314"/>
      <c r="T484" s="314"/>
      <c r="U484" s="314"/>
      <c r="V484" s="315">
        <f t="shared" si="30"/>
        <v>1</v>
      </c>
      <c r="W484" s="319">
        <f t="shared" si="28"/>
        <v>0</v>
      </c>
      <c r="X484" s="350" t="s">
        <v>1796</v>
      </c>
    </row>
    <row r="485" spans="1:24" x14ac:dyDescent="0.25">
      <c r="A485" s="337">
        <v>482</v>
      </c>
      <c r="B485" s="349" t="s">
        <v>2422</v>
      </c>
      <c r="C485" s="314">
        <v>0</v>
      </c>
      <c r="D485" s="314">
        <v>500</v>
      </c>
      <c r="E485" s="314">
        <f t="shared" si="26"/>
        <v>500</v>
      </c>
      <c r="F485" s="314"/>
      <c r="G485" s="314">
        <f>20</f>
        <v>20</v>
      </c>
      <c r="H485" s="314"/>
      <c r="I485" s="314"/>
      <c r="J485" s="314"/>
      <c r="K485" s="314">
        <f>30</f>
        <v>30</v>
      </c>
      <c r="L485" s="314"/>
      <c r="M485" s="314"/>
      <c r="N485" s="314"/>
      <c r="O485" s="314"/>
      <c r="P485" s="314"/>
      <c r="Q485" s="314"/>
      <c r="R485" s="314"/>
      <c r="S485" s="314"/>
      <c r="T485" s="314"/>
      <c r="U485" s="314"/>
      <c r="V485" s="315">
        <v>70</v>
      </c>
      <c r="W485" s="317">
        <f t="shared" si="28"/>
        <v>430</v>
      </c>
      <c r="X485" s="350" t="s">
        <v>1796</v>
      </c>
    </row>
    <row r="486" spans="1:24" x14ac:dyDescent="0.25">
      <c r="A486" s="337">
        <v>483</v>
      </c>
      <c r="B486" s="349" t="s">
        <v>2423</v>
      </c>
      <c r="C486" s="314">
        <v>0</v>
      </c>
      <c r="D486" s="314">
        <v>3</v>
      </c>
      <c r="E486" s="314">
        <f t="shared" si="26"/>
        <v>3</v>
      </c>
      <c r="F486" s="314"/>
      <c r="G486" s="314"/>
      <c r="H486" s="314"/>
      <c r="I486" s="314"/>
      <c r="J486" s="314"/>
      <c r="K486" s="314"/>
      <c r="L486" s="314"/>
      <c r="M486" s="314"/>
      <c r="N486" s="314"/>
      <c r="O486" s="314"/>
      <c r="P486" s="314"/>
      <c r="Q486" s="314"/>
      <c r="R486" s="314"/>
      <c r="S486" s="314"/>
      <c r="T486" s="314"/>
      <c r="U486" s="314"/>
      <c r="V486" s="315">
        <f t="shared" si="30"/>
        <v>0</v>
      </c>
      <c r="W486" s="325">
        <f t="shared" si="28"/>
        <v>3</v>
      </c>
      <c r="X486" s="350" t="s">
        <v>1796</v>
      </c>
    </row>
    <row r="487" spans="1:24" x14ac:dyDescent="0.25">
      <c r="A487" s="337">
        <v>484</v>
      </c>
      <c r="B487" s="349" t="s">
        <v>2424</v>
      </c>
      <c r="C487" s="314">
        <v>0</v>
      </c>
      <c r="D487" s="314">
        <v>1</v>
      </c>
      <c r="E487" s="314">
        <f t="shared" si="26"/>
        <v>1</v>
      </c>
      <c r="F487" s="314"/>
      <c r="G487" s="314"/>
      <c r="H487" s="314"/>
      <c r="I487" s="314"/>
      <c r="J487" s="314"/>
      <c r="K487" s="314"/>
      <c r="L487" s="314"/>
      <c r="M487" s="314"/>
      <c r="N487" s="314"/>
      <c r="O487" s="314"/>
      <c r="P487" s="314"/>
      <c r="Q487" s="314"/>
      <c r="R487" s="314"/>
      <c r="S487" s="314"/>
      <c r="T487" s="314"/>
      <c r="U487" s="314"/>
      <c r="V487" s="315">
        <f t="shared" si="30"/>
        <v>0</v>
      </c>
      <c r="W487" s="320">
        <f t="shared" si="28"/>
        <v>1</v>
      </c>
      <c r="X487" s="350" t="s">
        <v>1796</v>
      </c>
    </row>
    <row r="488" spans="1:24" x14ac:dyDescent="0.25">
      <c r="A488" s="337">
        <v>485</v>
      </c>
      <c r="B488" s="349" t="s">
        <v>2052</v>
      </c>
      <c r="C488" s="314">
        <v>0</v>
      </c>
      <c r="D488" s="314">
        <v>2</v>
      </c>
      <c r="E488" s="314">
        <f t="shared" si="26"/>
        <v>2</v>
      </c>
      <c r="F488" s="314"/>
      <c r="G488" s="314"/>
      <c r="H488" s="314"/>
      <c r="I488" s="314"/>
      <c r="J488" s="314"/>
      <c r="K488" s="314"/>
      <c r="L488" s="314"/>
      <c r="M488" s="314"/>
      <c r="N488" s="314"/>
      <c r="O488" s="314"/>
      <c r="P488" s="314"/>
      <c r="Q488" s="314"/>
      <c r="R488" s="314"/>
      <c r="S488" s="314"/>
      <c r="T488" s="314"/>
      <c r="U488" s="314"/>
      <c r="V488" s="315">
        <f t="shared" si="30"/>
        <v>0</v>
      </c>
      <c r="W488" s="320">
        <f t="shared" si="28"/>
        <v>2</v>
      </c>
      <c r="X488" s="350" t="s">
        <v>1796</v>
      </c>
    </row>
    <row r="489" spans="1:24" x14ac:dyDescent="0.25">
      <c r="A489" s="337">
        <v>486</v>
      </c>
      <c r="B489" s="349" t="s">
        <v>2425</v>
      </c>
      <c r="C489" s="314">
        <v>0</v>
      </c>
      <c r="D489" s="314">
        <v>3</v>
      </c>
      <c r="E489" s="314">
        <f t="shared" si="26"/>
        <v>3</v>
      </c>
      <c r="F489" s="314"/>
      <c r="G489" s="314"/>
      <c r="H489" s="314"/>
      <c r="I489" s="314"/>
      <c r="J489" s="314"/>
      <c r="K489" s="314"/>
      <c r="L489" s="314"/>
      <c r="M489" s="314"/>
      <c r="N489" s="314"/>
      <c r="O489" s="314"/>
      <c r="P489" s="314"/>
      <c r="Q489" s="314"/>
      <c r="R489" s="314"/>
      <c r="S489" s="314"/>
      <c r="T489" s="314"/>
      <c r="U489" s="314"/>
      <c r="V489" s="315">
        <f t="shared" si="30"/>
        <v>0</v>
      </c>
      <c r="W489" s="325">
        <f t="shared" si="28"/>
        <v>3</v>
      </c>
      <c r="X489" s="350" t="s">
        <v>1796</v>
      </c>
    </row>
    <row r="490" spans="1:24" x14ac:dyDescent="0.25">
      <c r="A490" s="337">
        <v>487</v>
      </c>
      <c r="B490" s="349" t="s">
        <v>2426</v>
      </c>
      <c r="C490" s="314">
        <v>0</v>
      </c>
      <c r="D490" s="314">
        <v>15</v>
      </c>
      <c r="E490" s="314">
        <f t="shared" si="26"/>
        <v>15</v>
      </c>
      <c r="F490" s="314"/>
      <c r="G490" s="314"/>
      <c r="H490" s="314"/>
      <c r="I490" s="314"/>
      <c r="J490" s="314"/>
      <c r="K490" s="314"/>
      <c r="L490" s="314"/>
      <c r="M490" s="314"/>
      <c r="N490" s="314"/>
      <c r="O490" s="314"/>
      <c r="P490" s="314"/>
      <c r="Q490" s="314"/>
      <c r="R490" s="314"/>
      <c r="S490" s="314"/>
      <c r="T490" s="314"/>
      <c r="U490" s="314"/>
      <c r="V490" s="315">
        <v>10</v>
      </c>
      <c r="W490" s="325">
        <f t="shared" si="28"/>
        <v>5</v>
      </c>
      <c r="X490" s="350" t="s">
        <v>1796</v>
      </c>
    </row>
    <row r="491" spans="1:24" x14ac:dyDescent="0.25">
      <c r="A491" s="337">
        <v>488</v>
      </c>
      <c r="B491" s="349" t="s">
        <v>2427</v>
      </c>
      <c r="C491" s="314">
        <v>0</v>
      </c>
      <c r="D491" s="314">
        <v>8</v>
      </c>
      <c r="E491" s="314">
        <f t="shared" si="26"/>
        <v>8</v>
      </c>
      <c r="F491" s="314"/>
      <c r="G491" s="314"/>
      <c r="H491" s="314"/>
      <c r="I491" s="314"/>
      <c r="J491" s="314"/>
      <c r="K491" s="314"/>
      <c r="L491" s="314"/>
      <c r="M491" s="314"/>
      <c r="N491" s="314"/>
      <c r="O491" s="314"/>
      <c r="P491" s="314"/>
      <c r="Q491" s="314"/>
      <c r="R491" s="314"/>
      <c r="S491" s="314"/>
      <c r="T491" s="314"/>
      <c r="U491" s="314"/>
      <c r="V491" s="315">
        <f t="shared" si="30"/>
        <v>0</v>
      </c>
      <c r="W491" s="317">
        <f t="shared" si="28"/>
        <v>8</v>
      </c>
      <c r="X491" s="350" t="s">
        <v>1796</v>
      </c>
    </row>
    <row r="492" spans="1:24" x14ac:dyDescent="0.25">
      <c r="A492" s="337">
        <v>489</v>
      </c>
      <c r="B492" s="349" t="s">
        <v>2428</v>
      </c>
      <c r="C492" s="314">
        <v>0</v>
      </c>
      <c r="D492" s="314">
        <v>2</v>
      </c>
      <c r="E492" s="314">
        <f t="shared" si="26"/>
        <v>2</v>
      </c>
      <c r="F492" s="314"/>
      <c r="G492" s="314"/>
      <c r="H492" s="314"/>
      <c r="I492" s="314"/>
      <c r="J492" s="314"/>
      <c r="K492" s="314"/>
      <c r="L492" s="314"/>
      <c r="M492" s="314"/>
      <c r="N492" s="314"/>
      <c r="O492" s="314"/>
      <c r="P492" s="314"/>
      <c r="Q492" s="314"/>
      <c r="R492" s="314"/>
      <c r="S492" s="314"/>
      <c r="T492" s="314"/>
      <c r="U492" s="314"/>
      <c r="V492" s="315">
        <f t="shared" si="30"/>
        <v>0</v>
      </c>
      <c r="W492" s="320">
        <f t="shared" si="28"/>
        <v>2</v>
      </c>
      <c r="X492" s="350" t="s">
        <v>1796</v>
      </c>
    </row>
    <row r="493" spans="1:24" x14ac:dyDescent="0.25">
      <c r="A493" s="337">
        <v>490</v>
      </c>
      <c r="B493" s="349" t="s">
        <v>1897</v>
      </c>
      <c r="C493" s="314">
        <v>5</v>
      </c>
      <c r="D493" s="314"/>
      <c r="E493" s="314">
        <f t="shared" si="26"/>
        <v>5</v>
      </c>
      <c r="F493" s="314"/>
      <c r="G493" s="314"/>
      <c r="H493" s="314"/>
      <c r="I493" s="314"/>
      <c r="J493" s="314"/>
      <c r="K493" s="314"/>
      <c r="L493" s="314"/>
      <c r="M493" s="314"/>
      <c r="N493" s="314"/>
      <c r="O493" s="314"/>
      <c r="P493" s="314"/>
      <c r="Q493" s="314"/>
      <c r="R493" s="314"/>
      <c r="S493" s="314"/>
      <c r="T493" s="314"/>
      <c r="U493" s="314"/>
      <c r="V493" s="315">
        <f t="shared" si="30"/>
        <v>0</v>
      </c>
      <c r="W493" s="325">
        <f t="shared" si="28"/>
        <v>5</v>
      </c>
      <c r="X493" s="350" t="s">
        <v>1796</v>
      </c>
    </row>
    <row r="494" spans="1:24" x14ac:dyDescent="0.25">
      <c r="A494" s="337">
        <v>491</v>
      </c>
      <c r="B494" s="349" t="s">
        <v>1962</v>
      </c>
      <c r="C494" s="314">
        <v>0</v>
      </c>
      <c r="D494" s="314"/>
      <c r="E494" s="314">
        <f t="shared" si="26"/>
        <v>0</v>
      </c>
      <c r="F494" s="314"/>
      <c r="G494" s="314"/>
      <c r="H494" s="314"/>
      <c r="I494" s="314"/>
      <c r="J494" s="314"/>
      <c r="K494" s="314"/>
      <c r="L494" s="314"/>
      <c r="M494" s="314"/>
      <c r="N494" s="314"/>
      <c r="O494" s="314"/>
      <c r="P494" s="314"/>
      <c r="Q494" s="314"/>
      <c r="R494" s="314"/>
      <c r="S494" s="314"/>
      <c r="T494" s="314"/>
      <c r="U494" s="314"/>
      <c r="V494" s="315">
        <f t="shared" si="30"/>
        <v>0</v>
      </c>
      <c r="W494" s="319">
        <f t="shared" si="28"/>
        <v>0</v>
      </c>
      <c r="X494" s="350" t="s">
        <v>1796</v>
      </c>
    </row>
    <row r="495" spans="1:24" x14ac:dyDescent="0.25">
      <c r="A495" s="337">
        <v>492</v>
      </c>
      <c r="B495" s="349" t="s">
        <v>1974</v>
      </c>
      <c r="C495" s="314">
        <v>54</v>
      </c>
      <c r="D495" s="314"/>
      <c r="E495" s="314">
        <f t="shared" si="26"/>
        <v>54</v>
      </c>
      <c r="F495" s="314"/>
      <c r="G495" s="314"/>
      <c r="H495" s="314"/>
      <c r="I495" s="314"/>
      <c r="J495" s="314"/>
      <c r="K495" s="314"/>
      <c r="L495" s="314"/>
      <c r="M495" s="314"/>
      <c r="N495" s="314"/>
      <c r="O495" s="314"/>
      <c r="P495" s="314"/>
      <c r="Q495" s="314"/>
      <c r="R495" s="314"/>
      <c r="S495" s="314"/>
      <c r="T495" s="314"/>
      <c r="U495" s="314"/>
      <c r="V495" s="315">
        <v>30</v>
      </c>
      <c r="W495" s="317">
        <f t="shared" si="28"/>
        <v>24</v>
      </c>
      <c r="X495" s="350" t="s">
        <v>1796</v>
      </c>
    </row>
    <row r="496" spans="1:24" x14ac:dyDescent="0.25">
      <c r="A496" s="337">
        <v>493</v>
      </c>
      <c r="B496" s="349" t="s">
        <v>1975</v>
      </c>
      <c r="C496" s="314">
        <v>157</v>
      </c>
      <c r="D496" s="314"/>
      <c r="E496" s="314">
        <f t="shared" si="26"/>
        <v>157</v>
      </c>
      <c r="F496" s="314"/>
      <c r="G496" s="314"/>
      <c r="H496" s="314"/>
      <c r="I496" s="314"/>
      <c r="J496" s="314"/>
      <c r="K496" s="314"/>
      <c r="L496" s="314"/>
      <c r="M496" s="314"/>
      <c r="N496" s="314"/>
      <c r="O496" s="314"/>
      <c r="P496" s="314"/>
      <c r="Q496" s="314"/>
      <c r="R496" s="314"/>
      <c r="S496" s="314"/>
      <c r="T496" s="314"/>
      <c r="U496" s="314"/>
      <c r="V496" s="315">
        <v>40</v>
      </c>
      <c r="W496" s="317">
        <f t="shared" si="28"/>
        <v>117</v>
      </c>
      <c r="X496" s="350" t="s">
        <v>1796</v>
      </c>
    </row>
    <row r="497" spans="1:24" x14ac:dyDescent="0.25">
      <c r="A497" s="337">
        <v>494</v>
      </c>
      <c r="B497" s="349" t="s">
        <v>1976</v>
      </c>
      <c r="C497" s="314">
        <v>30</v>
      </c>
      <c r="D497" s="314"/>
      <c r="E497" s="314">
        <f t="shared" si="26"/>
        <v>30</v>
      </c>
      <c r="F497" s="314"/>
      <c r="G497" s="314"/>
      <c r="H497" s="314"/>
      <c r="I497" s="314"/>
      <c r="J497" s="314"/>
      <c r="K497" s="314"/>
      <c r="L497" s="314"/>
      <c r="M497" s="314"/>
      <c r="N497" s="314"/>
      <c r="O497" s="314"/>
      <c r="P497" s="314"/>
      <c r="Q497" s="314"/>
      <c r="R497" s="314"/>
      <c r="S497" s="314"/>
      <c r="T497" s="314"/>
      <c r="U497" s="314"/>
      <c r="V497" s="315">
        <f t="shared" ref="V497:V513" si="31">SUM(F497:U497)</f>
        <v>0</v>
      </c>
      <c r="W497" s="317">
        <f t="shared" si="28"/>
        <v>30</v>
      </c>
      <c r="X497" s="350" t="s">
        <v>1796</v>
      </c>
    </row>
    <row r="498" spans="1:24" x14ac:dyDescent="0.25">
      <c r="A498" s="337">
        <v>495</v>
      </c>
      <c r="B498" s="349" t="s">
        <v>2042</v>
      </c>
      <c r="C498" s="314">
        <v>0</v>
      </c>
      <c r="D498" s="314"/>
      <c r="E498" s="314">
        <f t="shared" si="26"/>
        <v>0</v>
      </c>
      <c r="F498" s="314"/>
      <c r="G498" s="314"/>
      <c r="H498" s="314"/>
      <c r="I498" s="314"/>
      <c r="J498" s="314"/>
      <c r="K498" s="314"/>
      <c r="L498" s="314"/>
      <c r="M498" s="314"/>
      <c r="N498" s="314"/>
      <c r="O498" s="314"/>
      <c r="P498" s="314"/>
      <c r="Q498" s="314"/>
      <c r="R498" s="314"/>
      <c r="S498" s="314"/>
      <c r="T498" s="314"/>
      <c r="U498" s="314"/>
      <c r="V498" s="315">
        <f t="shared" si="31"/>
        <v>0</v>
      </c>
      <c r="W498" s="319">
        <f t="shared" si="28"/>
        <v>0</v>
      </c>
      <c r="X498" s="350" t="s">
        <v>1796</v>
      </c>
    </row>
    <row r="499" spans="1:24" x14ac:dyDescent="0.25">
      <c r="A499" s="337">
        <v>496</v>
      </c>
      <c r="B499" s="358" t="s">
        <v>2043</v>
      </c>
      <c r="C499" s="314">
        <v>0</v>
      </c>
      <c r="D499" s="314">
        <v>1</v>
      </c>
      <c r="E499" s="314">
        <f t="shared" si="26"/>
        <v>1</v>
      </c>
      <c r="F499" s="314"/>
      <c r="G499" s="314"/>
      <c r="H499" s="314"/>
      <c r="I499" s="314"/>
      <c r="J499" s="314"/>
      <c r="K499" s="314"/>
      <c r="L499" s="314"/>
      <c r="M499" s="314"/>
      <c r="N499" s="314"/>
      <c r="O499" s="314"/>
      <c r="P499" s="314"/>
      <c r="Q499" s="314"/>
      <c r="R499" s="314"/>
      <c r="S499" s="314"/>
      <c r="T499" s="314"/>
      <c r="U499" s="314"/>
      <c r="V499" s="315">
        <f t="shared" si="31"/>
        <v>0</v>
      </c>
      <c r="W499" s="320">
        <f t="shared" si="28"/>
        <v>1</v>
      </c>
      <c r="X499" s="350" t="s">
        <v>1796</v>
      </c>
    </row>
    <row r="500" spans="1:24" x14ac:dyDescent="0.25">
      <c r="A500" s="337">
        <v>497</v>
      </c>
      <c r="B500" s="349" t="s">
        <v>2044</v>
      </c>
      <c r="C500" s="314">
        <v>5</v>
      </c>
      <c r="D500" s="314">
        <v>4</v>
      </c>
      <c r="E500" s="314">
        <f t="shared" si="26"/>
        <v>9</v>
      </c>
      <c r="F500" s="314"/>
      <c r="G500" s="314"/>
      <c r="H500" s="314"/>
      <c r="I500" s="314"/>
      <c r="J500" s="314"/>
      <c r="K500" s="314"/>
      <c r="L500" s="314"/>
      <c r="M500" s="314"/>
      <c r="N500" s="314"/>
      <c r="O500" s="314"/>
      <c r="P500" s="314"/>
      <c r="Q500" s="314"/>
      <c r="R500" s="314"/>
      <c r="S500" s="314"/>
      <c r="T500" s="314"/>
      <c r="U500" s="314"/>
      <c r="V500" s="315">
        <f t="shared" si="31"/>
        <v>0</v>
      </c>
      <c r="W500" s="317">
        <f t="shared" si="28"/>
        <v>9</v>
      </c>
      <c r="X500" s="350" t="s">
        <v>1796</v>
      </c>
    </row>
    <row r="501" spans="1:24" x14ac:dyDescent="0.25">
      <c r="A501" s="337">
        <v>498</v>
      </c>
      <c r="B501" s="349" t="s">
        <v>2045</v>
      </c>
      <c r="C501" s="314">
        <v>6</v>
      </c>
      <c r="D501" s="314">
        <v>1</v>
      </c>
      <c r="E501" s="314">
        <f t="shared" si="26"/>
        <v>7</v>
      </c>
      <c r="F501" s="314"/>
      <c r="G501" s="314"/>
      <c r="H501" s="314"/>
      <c r="I501" s="314"/>
      <c r="J501" s="314"/>
      <c r="K501" s="314"/>
      <c r="L501" s="314"/>
      <c r="M501" s="314"/>
      <c r="N501" s="314"/>
      <c r="O501" s="314"/>
      <c r="P501" s="314"/>
      <c r="Q501" s="314"/>
      <c r="R501" s="314"/>
      <c r="S501" s="314"/>
      <c r="T501" s="314"/>
      <c r="U501" s="314"/>
      <c r="V501" s="315">
        <f t="shared" si="31"/>
        <v>0</v>
      </c>
      <c r="W501" s="317">
        <f t="shared" si="28"/>
        <v>7</v>
      </c>
      <c r="X501" s="350" t="s">
        <v>1796</v>
      </c>
    </row>
    <row r="502" spans="1:24" x14ac:dyDescent="0.25">
      <c r="A502" s="337">
        <v>499</v>
      </c>
      <c r="B502" s="358" t="s">
        <v>2046</v>
      </c>
      <c r="C502" s="314">
        <v>1</v>
      </c>
      <c r="D502" s="314"/>
      <c r="E502" s="314">
        <f t="shared" si="26"/>
        <v>1</v>
      </c>
      <c r="F502" s="314"/>
      <c r="G502" s="314"/>
      <c r="H502" s="314"/>
      <c r="I502" s="314"/>
      <c r="J502" s="314"/>
      <c r="K502" s="314"/>
      <c r="L502" s="314"/>
      <c r="M502" s="314"/>
      <c r="N502" s="314"/>
      <c r="O502" s="314"/>
      <c r="P502" s="314"/>
      <c r="Q502" s="314"/>
      <c r="R502" s="314"/>
      <c r="S502" s="314"/>
      <c r="T502" s="314"/>
      <c r="U502" s="314"/>
      <c r="V502" s="315">
        <f t="shared" si="31"/>
        <v>0</v>
      </c>
      <c r="W502" s="320">
        <f t="shared" si="28"/>
        <v>1</v>
      </c>
      <c r="X502" s="350" t="s">
        <v>1796</v>
      </c>
    </row>
    <row r="503" spans="1:24" x14ac:dyDescent="0.25">
      <c r="A503" s="337">
        <v>500</v>
      </c>
      <c r="B503" s="358" t="s">
        <v>2047</v>
      </c>
      <c r="C503" s="314">
        <v>1</v>
      </c>
      <c r="D503" s="314"/>
      <c r="E503" s="314">
        <f t="shared" si="26"/>
        <v>1</v>
      </c>
      <c r="F503" s="314"/>
      <c r="G503" s="314"/>
      <c r="H503" s="314"/>
      <c r="I503" s="314"/>
      <c r="J503" s="314"/>
      <c r="K503" s="314"/>
      <c r="L503" s="314"/>
      <c r="M503" s="314"/>
      <c r="N503" s="314"/>
      <c r="O503" s="314"/>
      <c r="P503" s="314"/>
      <c r="Q503" s="314"/>
      <c r="R503" s="314"/>
      <c r="S503" s="314"/>
      <c r="T503" s="314"/>
      <c r="U503" s="314"/>
      <c r="V503" s="315">
        <f t="shared" si="31"/>
        <v>0</v>
      </c>
      <c r="W503" s="320">
        <f t="shared" si="28"/>
        <v>1</v>
      </c>
      <c r="X503" s="350" t="s">
        <v>1796</v>
      </c>
    </row>
    <row r="504" spans="1:24" x14ac:dyDescent="0.25">
      <c r="A504" s="337">
        <v>501</v>
      </c>
      <c r="B504" s="358" t="s">
        <v>2048</v>
      </c>
      <c r="C504" s="314">
        <v>0</v>
      </c>
      <c r="D504" s="314"/>
      <c r="E504" s="314">
        <f t="shared" si="26"/>
        <v>0</v>
      </c>
      <c r="F504" s="314"/>
      <c r="G504" s="314"/>
      <c r="H504" s="314"/>
      <c r="I504" s="314"/>
      <c r="J504" s="314"/>
      <c r="K504" s="314"/>
      <c r="L504" s="314"/>
      <c r="M504" s="314"/>
      <c r="N504" s="314"/>
      <c r="O504" s="314"/>
      <c r="P504" s="314"/>
      <c r="Q504" s="314"/>
      <c r="R504" s="314"/>
      <c r="S504" s="314"/>
      <c r="T504" s="314"/>
      <c r="U504" s="314"/>
      <c r="V504" s="315">
        <f t="shared" si="31"/>
        <v>0</v>
      </c>
      <c r="W504" s="319">
        <f t="shared" si="28"/>
        <v>0</v>
      </c>
      <c r="X504" s="350" t="s">
        <v>1796</v>
      </c>
    </row>
    <row r="505" spans="1:24" x14ac:dyDescent="0.25">
      <c r="A505" s="337">
        <v>502</v>
      </c>
      <c r="B505" s="358" t="s">
        <v>2049</v>
      </c>
      <c r="C505" s="314">
        <v>5</v>
      </c>
      <c r="D505" s="314"/>
      <c r="E505" s="314">
        <f t="shared" si="26"/>
        <v>5</v>
      </c>
      <c r="F505" s="314"/>
      <c r="G505" s="314"/>
      <c r="H505" s="314"/>
      <c r="I505" s="314"/>
      <c r="J505" s="314"/>
      <c r="K505" s="314"/>
      <c r="L505" s="314"/>
      <c r="M505" s="314"/>
      <c r="N505" s="314"/>
      <c r="O505" s="314"/>
      <c r="P505" s="314"/>
      <c r="Q505" s="314"/>
      <c r="R505" s="314"/>
      <c r="S505" s="314"/>
      <c r="T505" s="314"/>
      <c r="U505" s="314"/>
      <c r="V505" s="315">
        <f t="shared" si="31"/>
        <v>0</v>
      </c>
      <c r="W505" s="325">
        <f t="shared" si="28"/>
        <v>5</v>
      </c>
      <c r="X505" s="350" t="s">
        <v>1796</v>
      </c>
    </row>
    <row r="506" spans="1:24" x14ac:dyDescent="0.25">
      <c r="A506" s="337">
        <v>503</v>
      </c>
      <c r="B506" s="358" t="s">
        <v>2105</v>
      </c>
      <c r="C506" s="314">
        <v>1</v>
      </c>
      <c r="D506" s="314">
        <v>1</v>
      </c>
      <c r="E506" s="314">
        <f t="shared" si="26"/>
        <v>2</v>
      </c>
      <c r="F506" s="314"/>
      <c r="G506" s="314"/>
      <c r="H506" s="314"/>
      <c r="I506" s="314"/>
      <c r="J506" s="314"/>
      <c r="K506" s="314"/>
      <c r="L506" s="314"/>
      <c r="M506" s="314"/>
      <c r="N506" s="314"/>
      <c r="O506" s="314"/>
      <c r="P506" s="314"/>
      <c r="Q506" s="314"/>
      <c r="R506" s="314"/>
      <c r="S506" s="314"/>
      <c r="T506" s="314"/>
      <c r="U506" s="314"/>
      <c r="V506" s="315">
        <f t="shared" si="31"/>
        <v>0</v>
      </c>
      <c r="W506" s="320">
        <f t="shared" si="28"/>
        <v>2</v>
      </c>
      <c r="X506" s="350" t="s">
        <v>1796</v>
      </c>
    </row>
    <row r="507" spans="1:24" x14ac:dyDescent="0.25">
      <c r="A507" s="337">
        <v>504</v>
      </c>
      <c r="B507" s="358" t="s">
        <v>2050</v>
      </c>
      <c r="C507" s="314">
        <v>0</v>
      </c>
      <c r="D507" s="314"/>
      <c r="E507" s="314">
        <f t="shared" si="26"/>
        <v>0</v>
      </c>
      <c r="F507" s="314"/>
      <c r="G507" s="314"/>
      <c r="H507" s="314"/>
      <c r="I507" s="314"/>
      <c r="J507" s="314"/>
      <c r="K507" s="314"/>
      <c r="L507" s="314"/>
      <c r="M507" s="314"/>
      <c r="N507" s="314"/>
      <c r="O507" s="314"/>
      <c r="P507" s="314"/>
      <c r="Q507" s="314"/>
      <c r="R507" s="314"/>
      <c r="S507" s="314"/>
      <c r="T507" s="314"/>
      <c r="U507" s="314"/>
      <c r="V507" s="315">
        <f t="shared" si="31"/>
        <v>0</v>
      </c>
      <c r="W507" s="319">
        <f t="shared" si="28"/>
        <v>0</v>
      </c>
      <c r="X507" s="350" t="s">
        <v>1796</v>
      </c>
    </row>
    <row r="508" spans="1:24" x14ac:dyDescent="0.25">
      <c r="A508" s="337">
        <v>505</v>
      </c>
      <c r="B508" s="358" t="s">
        <v>2051</v>
      </c>
      <c r="C508" s="314">
        <v>3</v>
      </c>
      <c r="D508" s="314"/>
      <c r="E508" s="314">
        <f t="shared" si="26"/>
        <v>3</v>
      </c>
      <c r="F508" s="314"/>
      <c r="G508" s="314"/>
      <c r="H508" s="314"/>
      <c r="I508" s="314"/>
      <c r="J508" s="314"/>
      <c r="K508" s="314"/>
      <c r="L508" s="314"/>
      <c r="M508" s="314"/>
      <c r="N508" s="314"/>
      <c r="O508" s="314"/>
      <c r="P508" s="314"/>
      <c r="Q508" s="314"/>
      <c r="R508" s="314"/>
      <c r="S508" s="314"/>
      <c r="T508" s="314"/>
      <c r="U508" s="314"/>
      <c r="V508" s="315">
        <f t="shared" si="31"/>
        <v>0</v>
      </c>
      <c r="W508" s="325">
        <f t="shared" si="28"/>
        <v>3</v>
      </c>
      <c r="X508" s="350" t="s">
        <v>1796</v>
      </c>
    </row>
    <row r="509" spans="1:24" x14ac:dyDescent="0.25">
      <c r="A509" s="337">
        <v>506</v>
      </c>
      <c r="B509" s="358" t="s">
        <v>2052</v>
      </c>
      <c r="C509" s="314">
        <v>2</v>
      </c>
      <c r="D509" s="314"/>
      <c r="E509" s="314">
        <f t="shared" si="26"/>
        <v>2</v>
      </c>
      <c r="F509" s="314"/>
      <c r="G509" s="314"/>
      <c r="H509" s="314"/>
      <c r="I509" s="314"/>
      <c r="J509" s="314"/>
      <c r="K509" s="314"/>
      <c r="L509" s="314"/>
      <c r="M509" s="314"/>
      <c r="N509" s="314"/>
      <c r="O509" s="314"/>
      <c r="P509" s="314"/>
      <c r="Q509" s="314"/>
      <c r="R509" s="314"/>
      <c r="S509" s="314"/>
      <c r="T509" s="314"/>
      <c r="U509" s="314"/>
      <c r="V509" s="315">
        <f t="shared" si="31"/>
        <v>0</v>
      </c>
      <c r="W509" s="320">
        <f t="shared" si="28"/>
        <v>2</v>
      </c>
      <c r="X509" s="350" t="s">
        <v>1796</v>
      </c>
    </row>
    <row r="510" spans="1:24" x14ac:dyDescent="0.25">
      <c r="A510" s="337">
        <v>507</v>
      </c>
      <c r="B510" s="349" t="s">
        <v>2053</v>
      </c>
      <c r="C510" s="314">
        <v>0</v>
      </c>
      <c r="D510" s="314"/>
      <c r="E510" s="314">
        <f t="shared" si="26"/>
        <v>0</v>
      </c>
      <c r="F510" s="314"/>
      <c r="G510" s="314"/>
      <c r="H510" s="314"/>
      <c r="I510" s="314"/>
      <c r="J510" s="314"/>
      <c r="K510" s="314"/>
      <c r="L510" s="314"/>
      <c r="M510" s="314"/>
      <c r="N510" s="314"/>
      <c r="O510" s="314"/>
      <c r="P510" s="314"/>
      <c r="Q510" s="314"/>
      <c r="R510" s="314"/>
      <c r="S510" s="314"/>
      <c r="T510" s="314"/>
      <c r="U510" s="314"/>
      <c r="V510" s="315">
        <f t="shared" si="31"/>
        <v>0</v>
      </c>
      <c r="W510" s="319">
        <f t="shared" si="28"/>
        <v>0</v>
      </c>
      <c r="X510" s="350" t="s">
        <v>1796</v>
      </c>
    </row>
    <row r="511" spans="1:24" x14ac:dyDescent="0.25">
      <c r="A511" s="337">
        <v>508</v>
      </c>
      <c r="B511" s="358" t="s">
        <v>2054</v>
      </c>
      <c r="C511" s="314">
        <v>5</v>
      </c>
      <c r="D511" s="314"/>
      <c r="E511" s="314">
        <f t="shared" si="26"/>
        <v>5</v>
      </c>
      <c r="F511" s="314"/>
      <c r="G511" s="314"/>
      <c r="H511" s="314"/>
      <c r="I511" s="314">
        <f>1</f>
        <v>1</v>
      </c>
      <c r="J511" s="314"/>
      <c r="K511" s="314"/>
      <c r="L511" s="314"/>
      <c r="M511" s="314"/>
      <c r="N511" s="314"/>
      <c r="O511" s="314"/>
      <c r="P511" s="314"/>
      <c r="Q511" s="314"/>
      <c r="R511" s="314"/>
      <c r="S511" s="314"/>
      <c r="T511" s="314"/>
      <c r="U511" s="314"/>
      <c r="V511" s="315">
        <f t="shared" si="31"/>
        <v>1</v>
      </c>
      <c r="W511" s="325">
        <f t="shared" si="28"/>
        <v>4</v>
      </c>
      <c r="X511" s="350" t="s">
        <v>1796</v>
      </c>
    </row>
    <row r="512" spans="1:24" x14ac:dyDescent="0.25">
      <c r="A512" s="337">
        <v>509</v>
      </c>
      <c r="B512" s="358" t="s">
        <v>2098</v>
      </c>
      <c r="C512" s="314">
        <v>7</v>
      </c>
      <c r="D512" s="314"/>
      <c r="E512" s="314">
        <f t="shared" si="26"/>
        <v>7</v>
      </c>
      <c r="F512" s="314"/>
      <c r="G512" s="314"/>
      <c r="H512" s="314"/>
      <c r="I512" s="314"/>
      <c r="J512" s="314"/>
      <c r="K512" s="314"/>
      <c r="L512" s="314"/>
      <c r="M512" s="314"/>
      <c r="N512" s="314"/>
      <c r="O512" s="314"/>
      <c r="P512" s="314"/>
      <c r="Q512" s="314"/>
      <c r="R512" s="314"/>
      <c r="S512" s="314"/>
      <c r="T512" s="314"/>
      <c r="U512" s="314"/>
      <c r="V512" s="315">
        <f t="shared" si="31"/>
        <v>0</v>
      </c>
      <c r="W512" s="317">
        <f t="shared" si="28"/>
        <v>7</v>
      </c>
      <c r="X512" s="350" t="s">
        <v>1796</v>
      </c>
    </row>
    <row r="513" spans="1:24" x14ac:dyDescent="0.25">
      <c r="A513" s="337">
        <v>510</v>
      </c>
      <c r="B513" s="358" t="s">
        <v>2055</v>
      </c>
      <c r="C513" s="314">
        <v>0</v>
      </c>
      <c r="D513" s="314"/>
      <c r="E513" s="314">
        <f t="shared" si="26"/>
        <v>0</v>
      </c>
      <c r="F513" s="314"/>
      <c r="G513" s="314"/>
      <c r="H513" s="314"/>
      <c r="I513" s="314"/>
      <c r="J513" s="314"/>
      <c r="K513" s="314"/>
      <c r="L513" s="314"/>
      <c r="M513" s="314"/>
      <c r="N513" s="314"/>
      <c r="O513" s="314"/>
      <c r="P513" s="314"/>
      <c r="Q513" s="314"/>
      <c r="R513" s="314"/>
      <c r="S513" s="314"/>
      <c r="T513" s="314"/>
      <c r="U513" s="314"/>
      <c r="V513" s="315">
        <f t="shared" si="31"/>
        <v>0</v>
      </c>
      <c r="W513" s="319">
        <f t="shared" si="28"/>
        <v>0</v>
      </c>
      <c r="X513" s="350" t="s">
        <v>1796</v>
      </c>
    </row>
    <row r="514" spans="1:24" x14ac:dyDescent="0.25">
      <c r="A514" s="337">
        <v>511</v>
      </c>
      <c r="B514" s="358" t="s">
        <v>2056</v>
      </c>
      <c r="C514" s="314">
        <v>3</v>
      </c>
      <c r="D514" s="314">
        <v>4</v>
      </c>
      <c r="E514" s="314">
        <f t="shared" si="26"/>
        <v>7</v>
      </c>
      <c r="F514" s="314"/>
      <c r="G514" s="314"/>
      <c r="H514" s="314"/>
      <c r="I514" s="314"/>
      <c r="J514" s="314"/>
      <c r="K514" s="314"/>
      <c r="L514" s="314"/>
      <c r="M514" s="314"/>
      <c r="N514" s="314"/>
      <c r="O514" s="314"/>
      <c r="P514" s="314"/>
      <c r="Q514" s="314"/>
      <c r="R514" s="314"/>
      <c r="S514" s="314"/>
      <c r="T514" s="314"/>
      <c r="U514" s="314"/>
      <c r="V514" s="315">
        <v>1</v>
      </c>
      <c r="W514" s="317">
        <f t="shared" si="28"/>
        <v>6</v>
      </c>
      <c r="X514" s="350" t="s">
        <v>2513</v>
      </c>
    </row>
    <row r="515" spans="1:24" x14ac:dyDescent="0.25">
      <c r="A515" s="337">
        <v>512</v>
      </c>
      <c r="B515" s="358" t="s">
        <v>2057</v>
      </c>
      <c r="C515" s="314">
        <v>4</v>
      </c>
      <c r="D515" s="314">
        <v>8</v>
      </c>
      <c r="E515" s="314">
        <f t="shared" ref="E515:E552" si="32">C515+D515</f>
        <v>12</v>
      </c>
      <c r="F515" s="314"/>
      <c r="G515" s="314"/>
      <c r="H515" s="314"/>
      <c r="I515" s="314"/>
      <c r="J515" s="314"/>
      <c r="K515" s="314"/>
      <c r="L515" s="314"/>
      <c r="M515" s="314"/>
      <c r="N515" s="314"/>
      <c r="O515" s="314"/>
      <c r="P515" s="314"/>
      <c r="Q515" s="314"/>
      <c r="R515" s="314"/>
      <c r="S515" s="314"/>
      <c r="T515" s="314"/>
      <c r="U515" s="314"/>
      <c r="V515" s="315">
        <v>6</v>
      </c>
      <c r="W515" s="317">
        <f t="shared" ref="W515:W552" si="33">E515-V515</f>
        <v>6</v>
      </c>
      <c r="X515" s="350" t="s">
        <v>2513</v>
      </c>
    </row>
    <row r="516" spans="1:24" x14ac:dyDescent="0.25">
      <c r="A516" s="337">
        <v>513</v>
      </c>
      <c r="B516" s="358" t="s">
        <v>2058</v>
      </c>
      <c r="C516" s="314">
        <v>0</v>
      </c>
      <c r="D516" s="314"/>
      <c r="E516" s="314">
        <f t="shared" si="32"/>
        <v>0</v>
      </c>
      <c r="F516" s="314"/>
      <c r="G516" s="314"/>
      <c r="H516" s="314"/>
      <c r="I516" s="314"/>
      <c r="J516" s="314"/>
      <c r="K516" s="314"/>
      <c r="L516" s="314"/>
      <c r="M516" s="314"/>
      <c r="N516" s="314"/>
      <c r="O516" s="314"/>
      <c r="P516" s="314"/>
      <c r="Q516" s="314"/>
      <c r="R516" s="314"/>
      <c r="S516" s="314"/>
      <c r="T516" s="314"/>
      <c r="U516" s="314"/>
      <c r="V516" s="315">
        <f t="shared" ref="V516:V552" si="34">SUM(F516:U516)</f>
        <v>0</v>
      </c>
      <c r="W516" s="319">
        <f t="shared" si="33"/>
        <v>0</v>
      </c>
      <c r="X516" s="350" t="s">
        <v>2513</v>
      </c>
    </row>
    <row r="517" spans="1:24" x14ac:dyDescent="0.25">
      <c r="A517" s="337">
        <v>514</v>
      </c>
      <c r="B517" s="358" t="s">
        <v>2059</v>
      </c>
      <c r="C517" s="314">
        <v>10</v>
      </c>
      <c r="D517" s="314"/>
      <c r="E517" s="314">
        <f t="shared" si="32"/>
        <v>10</v>
      </c>
      <c r="F517" s="314"/>
      <c r="G517" s="314">
        <f>1</f>
        <v>1</v>
      </c>
      <c r="H517" s="314">
        <f>1</f>
        <v>1</v>
      </c>
      <c r="I517" s="314">
        <f>1</f>
        <v>1</v>
      </c>
      <c r="J517" s="314"/>
      <c r="K517" s="314"/>
      <c r="L517" s="314"/>
      <c r="M517" s="314">
        <f>1</f>
        <v>1</v>
      </c>
      <c r="N517" s="314"/>
      <c r="O517" s="314"/>
      <c r="P517" s="314"/>
      <c r="Q517" s="314"/>
      <c r="R517" s="314"/>
      <c r="S517" s="314">
        <f>1</f>
        <v>1</v>
      </c>
      <c r="T517" s="314"/>
      <c r="U517" s="314"/>
      <c r="V517" s="315">
        <v>5</v>
      </c>
      <c r="W517" s="325">
        <f t="shared" si="33"/>
        <v>5</v>
      </c>
      <c r="X517" s="350" t="s">
        <v>2513</v>
      </c>
    </row>
    <row r="518" spans="1:24" x14ac:dyDescent="0.25">
      <c r="A518" s="337">
        <v>515</v>
      </c>
      <c r="B518" s="358" t="s">
        <v>2060</v>
      </c>
      <c r="C518" s="314">
        <v>6</v>
      </c>
      <c r="D518" s="314">
        <v>5</v>
      </c>
      <c r="E518" s="314">
        <f t="shared" si="32"/>
        <v>11</v>
      </c>
      <c r="F518" s="314"/>
      <c r="G518" s="314"/>
      <c r="H518" s="314"/>
      <c r="I518" s="314"/>
      <c r="J518" s="314"/>
      <c r="K518" s="314"/>
      <c r="L518" s="314"/>
      <c r="M518" s="314"/>
      <c r="N518" s="314"/>
      <c r="O518" s="314"/>
      <c r="P518" s="314"/>
      <c r="Q518" s="314"/>
      <c r="R518" s="314"/>
      <c r="S518" s="314"/>
      <c r="T518" s="314"/>
      <c r="U518" s="314"/>
      <c r="V518" s="315">
        <v>1</v>
      </c>
      <c r="W518" s="317">
        <f t="shared" si="33"/>
        <v>10</v>
      </c>
      <c r="X518" s="350" t="s">
        <v>2513</v>
      </c>
    </row>
    <row r="519" spans="1:24" x14ac:dyDescent="0.25">
      <c r="A519" s="337">
        <v>516</v>
      </c>
      <c r="B519" s="358" t="s">
        <v>2061</v>
      </c>
      <c r="C519" s="314">
        <v>8</v>
      </c>
      <c r="D519" s="314">
        <v>5</v>
      </c>
      <c r="E519" s="314">
        <f t="shared" si="32"/>
        <v>13</v>
      </c>
      <c r="F519" s="314"/>
      <c r="G519" s="314"/>
      <c r="H519" s="314"/>
      <c r="I519" s="314"/>
      <c r="J519" s="314"/>
      <c r="K519" s="314"/>
      <c r="L519" s="314"/>
      <c r="M519" s="314"/>
      <c r="N519" s="314"/>
      <c r="O519" s="314"/>
      <c r="P519" s="314"/>
      <c r="Q519" s="314"/>
      <c r="R519" s="314"/>
      <c r="S519" s="314"/>
      <c r="T519" s="314"/>
      <c r="U519" s="314"/>
      <c r="V519" s="315">
        <f t="shared" si="34"/>
        <v>0</v>
      </c>
      <c r="W519" s="317">
        <f t="shared" si="33"/>
        <v>13</v>
      </c>
      <c r="X519" s="350" t="s">
        <v>2513</v>
      </c>
    </row>
    <row r="520" spans="1:24" x14ac:dyDescent="0.25">
      <c r="A520" s="337">
        <v>517</v>
      </c>
      <c r="B520" s="358" t="s">
        <v>2062</v>
      </c>
      <c r="C520" s="314">
        <v>2</v>
      </c>
      <c r="D520" s="314"/>
      <c r="E520" s="314">
        <f t="shared" si="32"/>
        <v>2</v>
      </c>
      <c r="F520" s="314"/>
      <c r="G520" s="314"/>
      <c r="H520" s="314"/>
      <c r="I520" s="314"/>
      <c r="J520" s="314"/>
      <c r="K520" s="314"/>
      <c r="L520" s="314"/>
      <c r="M520" s="314"/>
      <c r="N520" s="314"/>
      <c r="O520" s="314"/>
      <c r="P520" s="314"/>
      <c r="Q520" s="314"/>
      <c r="R520" s="314"/>
      <c r="S520" s="314"/>
      <c r="T520" s="314"/>
      <c r="U520" s="314"/>
      <c r="V520" s="315">
        <f t="shared" si="34"/>
        <v>0</v>
      </c>
      <c r="W520" s="320">
        <f t="shared" si="33"/>
        <v>2</v>
      </c>
      <c r="X520" s="350" t="s">
        <v>1796</v>
      </c>
    </row>
    <row r="521" spans="1:24" x14ac:dyDescent="0.25">
      <c r="A521" s="337">
        <v>518</v>
      </c>
      <c r="B521" s="349" t="s">
        <v>2063</v>
      </c>
      <c r="C521" s="314">
        <v>5</v>
      </c>
      <c r="D521" s="314"/>
      <c r="E521" s="314">
        <f t="shared" si="32"/>
        <v>5</v>
      </c>
      <c r="F521" s="314"/>
      <c r="G521" s="314"/>
      <c r="H521" s="314"/>
      <c r="I521" s="314"/>
      <c r="J521" s="314"/>
      <c r="K521" s="314"/>
      <c r="L521" s="314"/>
      <c r="M521" s="314"/>
      <c r="N521" s="314"/>
      <c r="O521" s="314"/>
      <c r="P521" s="314"/>
      <c r="Q521" s="314"/>
      <c r="R521" s="314"/>
      <c r="S521" s="314"/>
      <c r="T521" s="314"/>
      <c r="U521" s="314"/>
      <c r="V521" s="315">
        <f t="shared" si="34"/>
        <v>0</v>
      </c>
      <c r="W521" s="325">
        <f t="shared" si="33"/>
        <v>5</v>
      </c>
      <c r="X521" s="350" t="s">
        <v>1796</v>
      </c>
    </row>
    <row r="522" spans="1:24" x14ac:dyDescent="0.25">
      <c r="A522" s="337">
        <v>519</v>
      </c>
      <c r="B522" s="349" t="s">
        <v>2064</v>
      </c>
      <c r="C522" s="314">
        <v>7</v>
      </c>
      <c r="D522" s="314"/>
      <c r="E522" s="314">
        <f t="shared" si="32"/>
        <v>7</v>
      </c>
      <c r="F522" s="314"/>
      <c r="G522" s="314"/>
      <c r="H522" s="314"/>
      <c r="I522" s="314"/>
      <c r="J522" s="314"/>
      <c r="K522" s="314"/>
      <c r="L522" s="314"/>
      <c r="M522" s="314"/>
      <c r="N522" s="314"/>
      <c r="O522" s="314"/>
      <c r="P522" s="314"/>
      <c r="Q522" s="314"/>
      <c r="R522" s="314"/>
      <c r="S522" s="314"/>
      <c r="T522" s="314"/>
      <c r="U522" s="314"/>
      <c r="V522" s="315">
        <f t="shared" si="34"/>
        <v>0</v>
      </c>
      <c r="W522" s="317">
        <f t="shared" si="33"/>
        <v>7</v>
      </c>
      <c r="X522" s="350" t="s">
        <v>1796</v>
      </c>
    </row>
    <row r="523" spans="1:24" x14ac:dyDescent="0.25">
      <c r="A523" s="337">
        <v>520</v>
      </c>
      <c r="B523" s="349" t="s">
        <v>2065</v>
      </c>
      <c r="C523" s="314">
        <v>15</v>
      </c>
      <c r="D523" s="314"/>
      <c r="E523" s="314">
        <f t="shared" si="32"/>
        <v>15</v>
      </c>
      <c r="F523" s="314">
        <f>2</f>
        <v>2</v>
      </c>
      <c r="G523" s="314"/>
      <c r="H523" s="314"/>
      <c r="I523" s="314"/>
      <c r="J523" s="314"/>
      <c r="K523" s="314"/>
      <c r="L523" s="314"/>
      <c r="M523" s="314"/>
      <c r="N523" s="314"/>
      <c r="O523" s="314"/>
      <c r="P523" s="314"/>
      <c r="Q523" s="314"/>
      <c r="R523" s="314"/>
      <c r="S523" s="314"/>
      <c r="T523" s="314"/>
      <c r="U523" s="314"/>
      <c r="V523" s="315">
        <f t="shared" si="34"/>
        <v>2</v>
      </c>
      <c r="W523" s="317">
        <f t="shared" si="33"/>
        <v>13</v>
      </c>
      <c r="X523" s="350" t="s">
        <v>1796</v>
      </c>
    </row>
    <row r="524" spans="1:24" x14ac:dyDescent="0.25">
      <c r="A524" s="337">
        <v>521</v>
      </c>
      <c r="B524" s="349" t="s">
        <v>2066</v>
      </c>
      <c r="C524" s="314">
        <v>13</v>
      </c>
      <c r="D524" s="314"/>
      <c r="E524" s="314">
        <f t="shared" si="32"/>
        <v>13</v>
      </c>
      <c r="F524" s="314">
        <f>4</f>
        <v>4</v>
      </c>
      <c r="G524" s="314"/>
      <c r="H524" s="314"/>
      <c r="I524" s="314"/>
      <c r="J524" s="314"/>
      <c r="K524" s="314"/>
      <c r="L524" s="314"/>
      <c r="M524" s="314"/>
      <c r="N524" s="314"/>
      <c r="O524" s="314"/>
      <c r="P524" s="314"/>
      <c r="Q524" s="314"/>
      <c r="R524" s="314"/>
      <c r="S524" s="314"/>
      <c r="T524" s="314"/>
      <c r="U524" s="314"/>
      <c r="V524" s="315">
        <f t="shared" si="34"/>
        <v>4</v>
      </c>
      <c r="W524" s="317">
        <f t="shared" si="33"/>
        <v>9</v>
      </c>
      <c r="X524" s="350" t="s">
        <v>1796</v>
      </c>
    </row>
    <row r="525" spans="1:24" x14ac:dyDescent="0.25">
      <c r="A525" s="337">
        <v>522</v>
      </c>
      <c r="B525" s="358" t="s">
        <v>2067</v>
      </c>
      <c r="C525" s="314">
        <v>0</v>
      </c>
      <c r="D525" s="314"/>
      <c r="E525" s="314">
        <f t="shared" si="32"/>
        <v>0</v>
      </c>
      <c r="F525" s="314"/>
      <c r="G525" s="314"/>
      <c r="H525" s="314"/>
      <c r="I525" s="314"/>
      <c r="J525" s="314"/>
      <c r="K525" s="314"/>
      <c r="L525" s="314"/>
      <c r="M525" s="314"/>
      <c r="N525" s="314"/>
      <c r="O525" s="314"/>
      <c r="P525" s="314"/>
      <c r="Q525" s="314"/>
      <c r="R525" s="314"/>
      <c r="S525" s="314"/>
      <c r="T525" s="314"/>
      <c r="U525" s="314"/>
      <c r="V525" s="315">
        <f t="shared" si="34"/>
        <v>0</v>
      </c>
      <c r="W525" s="319">
        <f t="shared" si="33"/>
        <v>0</v>
      </c>
      <c r="X525" s="350" t="s">
        <v>1796</v>
      </c>
    </row>
    <row r="526" spans="1:24" x14ac:dyDescent="0.25">
      <c r="A526" s="337">
        <v>523</v>
      </c>
      <c r="B526" s="358" t="s">
        <v>2068</v>
      </c>
      <c r="C526" s="314">
        <v>0</v>
      </c>
      <c r="D526" s="314"/>
      <c r="E526" s="314">
        <f t="shared" si="32"/>
        <v>0</v>
      </c>
      <c r="F526" s="314"/>
      <c r="G526" s="314"/>
      <c r="H526" s="314"/>
      <c r="I526" s="314"/>
      <c r="J526" s="314"/>
      <c r="K526" s="314"/>
      <c r="L526" s="314"/>
      <c r="M526" s="314"/>
      <c r="N526" s="314"/>
      <c r="O526" s="314"/>
      <c r="P526" s="314"/>
      <c r="Q526" s="314"/>
      <c r="R526" s="314"/>
      <c r="S526" s="314"/>
      <c r="T526" s="314"/>
      <c r="U526" s="314"/>
      <c r="V526" s="315">
        <f t="shared" si="34"/>
        <v>0</v>
      </c>
      <c r="W526" s="319">
        <f t="shared" si="33"/>
        <v>0</v>
      </c>
      <c r="X526" s="350" t="s">
        <v>1796</v>
      </c>
    </row>
    <row r="527" spans="1:24" x14ac:dyDescent="0.25">
      <c r="A527" s="337">
        <v>524</v>
      </c>
      <c r="B527" s="358" t="s">
        <v>2069</v>
      </c>
      <c r="C527" s="314">
        <v>12</v>
      </c>
      <c r="D527" s="314"/>
      <c r="E527" s="314">
        <f t="shared" si="32"/>
        <v>12</v>
      </c>
      <c r="F527" s="314"/>
      <c r="G527" s="314"/>
      <c r="H527" s="314"/>
      <c r="I527" s="314"/>
      <c r="J527" s="314"/>
      <c r="K527" s="314"/>
      <c r="L527" s="314"/>
      <c r="M527" s="314"/>
      <c r="N527" s="314"/>
      <c r="O527" s="314"/>
      <c r="P527" s="314"/>
      <c r="Q527" s="314"/>
      <c r="R527" s="314"/>
      <c r="S527" s="314"/>
      <c r="T527" s="314"/>
      <c r="U527" s="314"/>
      <c r="V527" s="315">
        <v>1</v>
      </c>
      <c r="W527" s="317">
        <f t="shared" si="33"/>
        <v>11</v>
      </c>
      <c r="X527" s="350" t="s">
        <v>1796</v>
      </c>
    </row>
    <row r="528" spans="1:24" x14ac:dyDescent="0.25">
      <c r="A528" s="337">
        <v>525</v>
      </c>
      <c r="B528" s="358" t="s">
        <v>2070</v>
      </c>
      <c r="C528" s="314">
        <v>0</v>
      </c>
      <c r="D528" s="314"/>
      <c r="E528" s="314">
        <f t="shared" si="32"/>
        <v>0</v>
      </c>
      <c r="F528" s="314"/>
      <c r="G528" s="314"/>
      <c r="H528" s="314"/>
      <c r="I528" s="314"/>
      <c r="J528" s="314"/>
      <c r="K528" s="314"/>
      <c r="L528" s="314"/>
      <c r="M528" s="314"/>
      <c r="N528" s="314"/>
      <c r="O528" s="314"/>
      <c r="P528" s="314"/>
      <c r="Q528" s="314"/>
      <c r="R528" s="314"/>
      <c r="S528" s="314"/>
      <c r="T528" s="314"/>
      <c r="U528" s="314"/>
      <c r="V528" s="315">
        <f t="shared" si="34"/>
        <v>0</v>
      </c>
      <c r="W528" s="319">
        <f t="shared" si="33"/>
        <v>0</v>
      </c>
      <c r="X528" s="350" t="s">
        <v>1796</v>
      </c>
    </row>
    <row r="529" spans="1:24" x14ac:dyDescent="0.25">
      <c r="A529" s="337">
        <v>526</v>
      </c>
      <c r="B529" s="358" t="s">
        <v>2071</v>
      </c>
      <c r="C529" s="314">
        <v>1</v>
      </c>
      <c r="D529" s="314"/>
      <c r="E529" s="314">
        <f t="shared" si="32"/>
        <v>1</v>
      </c>
      <c r="F529" s="314"/>
      <c r="G529" s="314"/>
      <c r="H529" s="314"/>
      <c r="I529" s="314"/>
      <c r="J529" s="314"/>
      <c r="K529" s="314"/>
      <c r="L529" s="314"/>
      <c r="M529" s="314"/>
      <c r="N529" s="314"/>
      <c r="O529" s="314"/>
      <c r="P529" s="314"/>
      <c r="Q529" s="314"/>
      <c r="R529" s="314"/>
      <c r="S529" s="314"/>
      <c r="T529" s="314"/>
      <c r="U529" s="314"/>
      <c r="V529" s="315">
        <f t="shared" si="34"/>
        <v>0</v>
      </c>
      <c r="W529" s="320">
        <f>E529-V529</f>
        <v>1</v>
      </c>
      <c r="X529" s="350" t="s">
        <v>1796</v>
      </c>
    </row>
    <row r="530" spans="1:24" x14ac:dyDescent="0.25">
      <c r="A530" s="337">
        <v>527</v>
      </c>
      <c r="B530" s="358" t="s">
        <v>2072</v>
      </c>
      <c r="C530" s="314">
        <v>0</v>
      </c>
      <c r="D530" s="314"/>
      <c r="E530" s="314">
        <f t="shared" si="32"/>
        <v>0</v>
      </c>
      <c r="F530" s="314"/>
      <c r="G530" s="314"/>
      <c r="H530" s="314"/>
      <c r="I530" s="314"/>
      <c r="J530" s="314"/>
      <c r="K530" s="314"/>
      <c r="L530" s="314"/>
      <c r="M530" s="314"/>
      <c r="N530" s="314"/>
      <c r="O530" s="314"/>
      <c r="P530" s="314"/>
      <c r="Q530" s="314"/>
      <c r="R530" s="314"/>
      <c r="S530" s="314"/>
      <c r="T530" s="314"/>
      <c r="U530" s="314"/>
      <c r="V530" s="315">
        <f t="shared" si="34"/>
        <v>0</v>
      </c>
      <c r="W530" s="319">
        <f t="shared" si="33"/>
        <v>0</v>
      </c>
      <c r="X530" s="350" t="s">
        <v>1796</v>
      </c>
    </row>
    <row r="531" spans="1:24" x14ac:dyDescent="0.25">
      <c r="A531" s="337">
        <v>528</v>
      </c>
      <c r="B531" s="358" t="s">
        <v>2073</v>
      </c>
      <c r="C531" s="314">
        <v>3</v>
      </c>
      <c r="D531" s="314"/>
      <c r="E531" s="314">
        <f t="shared" si="32"/>
        <v>3</v>
      </c>
      <c r="F531" s="314"/>
      <c r="G531" s="314"/>
      <c r="H531" s="314"/>
      <c r="I531" s="314"/>
      <c r="J531" s="314"/>
      <c r="K531" s="314"/>
      <c r="L531" s="314"/>
      <c r="M531" s="314"/>
      <c r="N531" s="314"/>
      <c r="O531" s="314"/>
      <c r="P531" s="314"/>
      <c r="Q531" s="314"/>
      <c r="R531" s="314"/>
      <c r="S531" s="314"/>
      <c r="T531" s="314"/>
      <c r="U531" s="314"/>
      <c r="V531" s="315">
        <f t="shared" si="34"/>
        <v>0</v>
      </c>
      <c r="W531" s="325">
        <f t="shared" si="33"/>
        <v>3</v>
      </c>
      <c r="X531" s="350" t="s">
        <v>2513</v>
      </c>
    </row>
    <row r="532" spans="1:24" x14ac:dyDescent="0.25">
      <c r="A532" s="337">
        <v>529</v>
      </c>
      <c r="B532" s="358" t="s">
        <v>2074</v>
      </c>
      <c r="C532" s="314">
        <v>1</v>
      </c>
      <c r="D532" s="314"/>
      <c r="E532" s="314">
        <f t="shared" si="32"/>
        <v>1</v>
      </c>
      <c r="F532" s="314">
        <v>1</v>
      </c>
      <c r="G532" s="314"/>
      <c r="H532" s="314"/>
      <c r="I532" s="314"/>
      <c r="J532" s="314"/>
      <c r="K532" s="314"/>
      <c r="L532" s="314"/>
      <c r="M532" s="314"/>
      <c r="N532" s="314"/>
      <c r="O532" s="314"/>
      <c r="P532" s="314"/>
      <c r="Q532" s="314"/>
      <c r="R532" s="314"/>
      <c r="S532" s="314"/>
      <c r="T532" s="314"/>
      <c r="U532" s="314"/>
      <c r="V532" s="315">
        <f t="shared" si="34"/>
        <v>1</v>
      </c>
      <c r="W532" s="319">
        <f t="shared" si="33"/>
        <v>0</v>
      </c>
      <c r="X532" s="350" t="s">
        <v>2513</v>
      </c>
    </row>
    <row r="533" spans="1:24" x14ac:dyDescent="0.25">
      <c r="A533" s="337">
        <v>530</v>
      </c>
      <c r="B533" s="358" t="s">
        <v>2075</v>
      </c>
      <c r="C533" s="314">
        <v>1</v>
      </c>
      <c r="D533" s="314"/>
      <c r="E533" s="314">
        <f t="shared" si="32"/>
        <v>1</v>
      </c>
      <c r="F533" s="314"/>
      <c r="G533" s="314">
        <v>1</v>
      </c>
      <c r="H533" s="314"/>
      <c r="I533" s="314"/>
      <c r="J533" s="314"/>
      <c r="K533" s="314"/>
      <c r="L533" s="314"/>
      <c r="M533" s="314"/>
      <c r="N533" s="314"/>
      <c r="O533" s="314"/>
      <c r="P533" s="314"/>
      <c r="Q533" s="314"/>
      <c r="R533" s="314"/>
      <c r="S533" s="314"/>
      <c r="T533" s="314"/>
      <c r="U533" s="314"/>
      <c r="V533" s="315">
        <f t="shared" si="34"/>
        <v>1</v>
      </c>
      <c r="W533" s="319">
        <f t="shared" si="33"/>
        <v>0</v>
      </c>
      <c r="X533" s="350" t="s">
        <v>2513</v>
      </c>
    </row>
    <row r="534" spans="1:24" x14ac:dyDescent="0.25">
      <c r="A534" s="337">
        <v>531</v>
      </c>
      <c r="B534" s="358" t="s">
        <v>2076</v>
      </c>
      <c r="C534" s="314">
        <v>2</v>
      </c>
      <c r="D534" s="314"/>
      <c r="E534" s="314">
        <f t="shared" si="32"/>
        <v>2</v>
      </c>
      <c r="F534" s="314"/>
      <c r="G534" s="314"/>
      <c r="H534" s="314"/>
      <c r="I534" s="314"/>
      <c r="J534" s="314"/>
      <c r="K534" s="314"/>
      <c r="L534" s="314"/>
      <c r="M534" s="314"/>
      <c r="N534" s="314"/>
      <c r="O534" s="314"/>
      <c r="P534" s="314"/>
      <c r="Q534" s="314"/>
      <c r="R534" s="314"/>
      <c r="S534" s="314"/>
      <c r="T534" s="314"/>
      <c r="U534" s="314"/>
      <c r="V534" s="315">
        <v>2</v>
      </c>
      <c r="W534" s="319">
        <f t="shared" si="33"/>
        <v>0</v>
      </c>
      <c r="X534" s="350" t="s">
        <v>2513</v>
      </c>
    </row>
    <row r="535" spans="1:24" x14ac:dyDescent="0.25">
      <c r="A535" s="337">
        <v>532</v>
      </c>
      <c r="B535" s="358" t="s">
        <v>2077</v>
      </c>
      <c r="C535" s="314">
        <v>7</v>
      </c>
      <c r="D535" s="314"/>
      <c r="E535" s="314">
        <f t="shared" si="32"/>
        <v>7</v>
      </c>
      <c r="F535" s="314"/>
      <c r="G535" s="314">
        <f>1</f>
        <v>1</v>
      </c>
      <c r="H535" s="314"/>
      <c r="I535" s="314">
        <f>1</f>
        <v>1</v>
      </c>
      <c r="J535" s="314"/>
      <c r="K535" s="314"/>
      <c r="L535" s="314"/>
      <c r="M535" s="314"/>
      <c r="N535" s="314"/>
      <c r="O535" s="314"/>
      <c r="P535" s="314"/>
      <c r="Q535" s="314"/>
      <c r="R535" s="314"/>
      <c r="S535" s="314"/>
      <c r="T535" s="314"/>
      <c r="U535" s="314"/>
      <c r="V535" s="315">
        <f t="shared" si="34"/>
        <v>2</v>
      </c>
      <c r="W535" s="325">
        <f t="shared" si="33"/>
        <v>5</v>
      </c>
      <c r="X535" s="350" t="s">
        <v>2513</v>
      </c>
    </row>
    <row r="536" spans="1:24" x14ac:dyDescent="0.25">
      <c r="A536" s="337">
        <v>533</v>
      </c>
      <c r="B536" s="358" t="s">
        <v>2078</v>
      </c>
      <c r="C536" s="314">
        <v>3</v>
      </c>
      <c r="D536" s="314"/>
      <c r="E536" s="314">
        <f t="shared" si="32"/>
        <v>3</v>
      </c>
      <c r="F536" s="314"/>
      <c r="G536" s="314"/>
      <c r="H536" s="314"/>
      <c r="I536" s="314"/>
      <c r="J536" s="314"/>
      <c r="K536" s="314"/>
      <c r="L536" s="314"/>
      <c r="M536" s="314"/>
      <c r="N536" s="314"/>
      <c r="O536" s="314"/>
      <c r="P536" s="314"/>
      <c r="Q536" s="314"/>
      <c r="R536" s="314"/>
      <c r="S536" s="314"/>
      <c r="T536" s="314"/>
      <c r="U536" s="314"/>
      <c r="V536" s="315">
        <v>1</v>
      </c>
      <c r="W536" s="320">
        <f t="shared" si="33"/>
        <v>2</v>
      </c>
      <c r="X536" s="350" t="s">
        <v>2513</v>
      </c>
    </row>
    <row r="537" spans="1:24" x14ac:dyDescent="0.25">
      <c r="A537" s="337">
        <v>534</v>
      </c>
      <c r="B537" s="358" t="s">
        <v>2079</v>
      </c>
      <c r="C537" s="314">
        <v>1</v>
      </c>
      <c r="D537" s="314"/>
      <c r="E537" s="314">
        <f t="shared" si="32"/>
        <v>1</v>
      </c>
      <c r="F537" s="314"/>
      <c r="G537" s="314"/>
      <c r="H537" s="314"/>
      <c r="I537" s="314"/>
      <c r="J537" s="314"/>
      <c r="K537" s="314"/>
      <c r="L537" s="314"/>
      <c r="M537" s="314"/>
      <c r="N537" s="314"/>
      <c r="O537" s="314"/>
      <c r="P537" s="314"/>
      <c r="Q537" s="314"/>
      <c r="R537" s="314"/>
      <c r="S537" s="314"/>
      <c r="T537" s="314"/>
      <c r="U537" s="314"/>
      <c r="V537" s="315">
        <f t="shared" si="34"/>
        <v>0</v>
      </c>
      <c r="W537" s="320">
        <f t="shared" si="33"/>
        <v>1</v>
      </c>
      <c r="X537" s="350" t="s">
        <v>2513</v>
      </c>
    </row>
    <row r="538" spans="1:24" x14ac:dyDescent="0.25">
      <c r="A538" s="337">
        <v>535</v>
      </c>
      <c r="B538" s="358" t="s">
        <v>2080</v>
      </c>
      <c r="C538" s="314">
        <v>0</v>
      </c>
      <c r="D538" s="314"/>
      <c r="E538" s="314">
        <f t="shared" si="32"/>
        <v>0</v>
      </c>
      <c r="F538" s="314"/>
      <c r="G538" s="314"/>
      <c r="H538" s="314"/>
      <c r="I538" s="314"/>
      <c r="J538" s="314"/>
      <c r="K538" s="314"/>
      <c r="L538" s="314"/>
      <c r="M538" s="314"/>
      <c r="N538" s="314"/>
      <c r="O538" s="314"/>
      <c r="P538" s="314"/>
      <c r="Q538" s="314"/>
      <c r="R538" s="314"/>
      <c r="S538" s="314"/>
      <c r="T538" s="314"/>
      <c r="U538" s="314"/>
      <c r="V538" s="315">
        <f t="shared" si="34"/>
        <v>0</v>
      </c>
      <c r="W538" s="319">
        <f t="shared" si="33"/>
        <v>0</v>
      </c>
      <c r="X538" s="350" t="s">
        <v>2513</v>
      </c>
    </row>
    <row r="539" spans="1:24" x14ac:dyDescent="0.25">
      <c r="A539" s="337">
        <v>536</v>
      </c>
      <c r="B539" s="358" t="s">
        <v>2081</v>
      </c>
      <c r="C539" s="314">
        <v>0</v>
      </c>
      <c r="D539" s="314"/>
      <c r="E539" s="314">
        <f t="shared" si="32"/>
        <v>0</v>
      </c>
      <c r="F539" s="314"/>
      <c r="G539" s="314"/>
      <c r="H539" s="314"/>
      <c r="I539" s="314"/>
      <c r="J539" s="314"/>
      <c r="K539" s="314"/>
      <c r="L539" s="314"/>
      <c r="M539" s="314"/>
      <c r="N539" s="314"/>
      <c r="O539" s="314"/>
      <c r="P539" s="314"/>
      <c r="Q539" s="314"/>
      <c r="R539" s="314"/>
      <c r="S539" s="314"/>
      <c r="T539" s="314"/>
      <c r="U539" s="314"/>
      <c r="V539" s="315">
        <f t="shared" si="34"/>
        <v>0</v>
      </c>
      <c r="W539" s="319">
        <f t="shared" si="33"/>
        <v>0</v>
      </c>
      <c r="X539" s="350" t="s">
        <v>2513</v>
      </c>
    </row>
    <row r="540" spans="1:24" x14ac:dyDescent="0.25">
      <c r="A540" s="337">
        <v>537</v>
      </c>
      <c r="B540" s="358" t="s">
        <v>2082</v>
      </c>
      <c r="C540" s="314">
        <v>1</v>
      </c>
      <c r="D540" s="314"/>
      <c r="E540" s="314">
        <f t="shared" si="32"/>
        <v>1</v>
      </c>
      <c r="F540" s="314"/>
      <c r="G540" s="314"/>
      <c r="H540" s="314"/>
      <c r="I540" s="314"/>
      <c r="J540" s="314"/>
      <c r="K540" s="314"/>
      <c r="L540" s="314"/>
      <c r="M540" s="314"/>
      <c r="N540" s="314"/>
      <c r="O540" s="314"/>
      <c r="P540" s="314"/>
      <c r="Q540" s="314"/>
      <c r="R540" s="314"/>
      <c r="S540" s="314"/>
      <c r="T540" s="314"/>
      <c r="U540" s="314"/>
      <c r="V540" s="315">
        <f t="shared" si="34"/>
        <v>0</v>
      </c>
      <c r="W540" s="320">
        <f t="shared" si="33"/>
        <v>1</v>
      </c>
      <c r="X540" s="350" t="s">
        <v>2513</v>
      </c>
    </row>
    <row r="541" spans="1:24" x14ac:dyDescent="0.25">
      <c r="A541" s="337">
        <v>538</v>
      </c>
      <c r="B541" s="358" t="s">
        <v>2083</v>
      </c>
      <c r="C541" s="314">
        <v>50</v>
      </c>
      <c r="D541" s="314"/>
      <c r="E541" s="314">
        <f t="shared" si="32"/>
        <v>50</v>
      </c>
      <c r="F541" s="314"/>
      <c r="G541" s="314"/>
      <c r="H541" s="314"/>
      <c r="I541" s="314"/>
      <c r="J541" s="314"/>
      <c r="K541" s="314"/>
      <c r="L541" s="314"/>
      <c r="M541" s="314"/>
      <c r="N541" s="314"/>
      <c r="O541" s="314"/>
      <c r="P541" s="314"/>
      <c r="Q541" s="314"/>
      <c r="R541" s="314"/>
      <c r="S541" s="314"/>
      <c r="T541" s="314"/>
      <c r="U541" s="314"/>
      <c r="V541" s="315">
        <f t="shared" si="34"/>
        <v>0</v>
      </c>
      <c r="W541" s="317">
        <f t="shared" si="33"/>
        <v>50</v>
      </c>
      <c r="X541" s="350" t="s">
        <v>1796</v>
      </c>
    </row>
    <row r="542" spans="1:24" x14ac:dyDescent="0.25">
      <c r="A542" s="337">
        <v>539</v>
      </c>
      <c r="B542" s="358" t="s">
        <v>2084</v>
      </c>
      <c r="C542" s="314">
        <v>2</v>
      </c>
      <c r="D542" s="314"/>
      <c r="E542" s="314">
        <f t="shared" si="32"/>
        <v>2</v>
      </c>
      <c r="F542" s="314"/>
      <c r="G542" s="314"/>
      <c r="H542" s="314"/>
      <c r="I542" s="314"/>
      <c r="J542" s="314"/>
      <c r="K542" s="314"/>
      <c r="L542" s="314"/>
      <c r="M542" s="314"/>
      <c r="N542" s="314"/>
      <c r="O542" s="314"/>
      <c r="P542" s="314"/>
      <c r="Q542" s="314"/>
      <c r="R542" s="314"/>
      <c r="S542" s="314"/>
      <c r="T542" s="314"/>
      <c r="U542" s="314"/>
      <c r="V542" s="315">
        <f t="shared" si="34"/>
        <v>0</v>
      </c>
      <c r="W542" s="320">
        <f t="shared" si="33"/>
        <v>2</v>
      </c>
      <c r="X542" s="350" t="s">
        <v>1796</v>
      </c>
    </row>
    <row r="543" spans="1:24" x14ac:dyDescent="0.25">
      <c r="A543" s="337">
        <v>540</v>
      </c>
      <c r="B543" s="349" t="s">
        <v>2085</v>
      </c>
      <c r="C543" s="314">
        <v>6</v>
      </c>
      <c r="D543" s="314"/>
      <c r="E543" s="314">
        <f t="shared" si="32"/>
        <v>6</v>
      </c>
      <c r="F543" s="314">
        <f>1</f>
        <v>1</v>
      </c>
      <c r="G543" s="314">
        <f>2</f>
        <v>2</v>
      </c>
      <c r="H543" s="314">
        <f>1</f>
        <v>1</v>
      </c>
      <c r="I543" s="314"/>
      <c r="J543" s="314"/>
      <c r="K543" s="314">
        <f>1</f>
        <v>1</v>
      </c>
      <c r="L543" s="314">
        <f>1</f>
        <v>1</v>
      </c>
      <c r="M543" s="314"/>
      <c r="N543" s="314"/>
      <c r="O543" s="314"/>
      <c r="P543" s="314"/>
      <c r="Q543" s="314"/>
      <c r="R543" s="314"/>
      <c r="S543" s="314"/>
      <c r="T543" s="314"/>
      <c r="U543" s="314"/>
      <c r="V543" s="315">
        <f t="shared" si="34"/>
        <v>6</v>
      </c>
      <c r="W543" s="319">
        <f t="shared" si="33"/>
        <v>0</v>
      </c>
      <c r="X543" s="350" t="s">
        <v>1796</v>
      </c>
    </row>
    <row r="544" spans="1:24" x14ac:dyDescent="0.25">
      <c r="A544" s="337">
        <v>541</v>
      </c>
      <c r="B544" s="349" t="s">
        <v>2086</v>
      </c>
      <c r="C544" s="314">
        <v>0</v>
      </c>
      <c r="D544" s="314"/>
      <c r="E544" s="314">
        <f t="shared" si="32"/>
        <v>0</v>
      </c>
      <c r="F544" s="314"/>
      <c r="G544" s="314"/>
      <c r="H544" s="314"/>
      <c r="I544" s="314"/>
      <c r="J544" s="314"/>
      <c r="K544" s="314"/>
      <c r="L544" s="314"/>
      <c r="M544" s="314"/>
      <c r="N544" s="314"/>
      <c r="O544" s="314"/>
      <c r="P544" s="314"/>
      <c r="Q544" s="314"/>
      <c r="R544" s="314"/>
      <c r="S544" s="314"/>
      <c r="T544" s="314"/>
      <c r="U544" s="314"/>
      <c r="V544" s="315">
        <f t="shared" si="34"/>
        <v>0</v>
      </c>
      <c r="W544" s="319">
        <f t="shared" si="33"/>
        <v>0</v>
      </c>
      <c r="X544" s="350" t="s">
        <v>1796</v>
      </c>
    </row>
    <row r="545" spans="1:24" x14ac:dyDescent="0.25">
      <c r="A545" s="337">
        <v>542</v>
      </c>
      <c r="B545" s="358" t="s">
        <v>2087</v>
      </c>
      <c r="C545" s="314">
        <v>1</v>
      </c>
      <c r="D545" s="314"/>
      <c r="E545" s="314">
        <f t="shared" si="32"/>
        <v>1</v>
      </c>
      <c r="F545" s="314"/>
      <c r="G545" s="314"/>
      <c r="H545" s="314"/>
      <c r="I545" s="314"/>
      <c r="J545" s="314"/>
      <c r="K545" s="314"/>
      <c r="L545" s="314"/>
      <c r="M545" s="314"/>
      <c r="N545" s="314"/>
      <c r="O545" s="314"/>
      <c r="P545" s="314"/>
      <c r="Q545" s="314">
        <f>1</f>
        <v>1</v>
      </c>
      <c r="R545" s="314"/>
      <c r="S545" s="314"/>
      <c r="T545" s="314"/>
      <c r="U545" s="314"/>
      <c r="V545" s="315">
        <f t="shared" si="34"/>
        <v>1</v>
      </c>
      <c r="W545" s="319">
        <f t="shared" si="33"/>
        <v>0</v>
      </c>
      <c r="X545" s="350" t="s">
        <v>1796</v>
      </c>
    </row>
    <row r="546" spans="1:24" x14ac:dyDescent="0.25">
      <c r="A546" s="337">
        <v>543</v>
      </c>
      <c r="B546" s="358" t="s">
        <v>2099</v>
      </c>
      <c r="C546" s="314">
        <v>20</v>
      </c>
      <c r="D546" s="314"/>
      <c r="E546" s="314">
        <f t="shared" si="32"/>
        <v>20</v>
      </c>
      <c r="F546" s="314"/>
      <c r="G546" s="314"/>
      <c r="H546" s="314"/>
      <c r="I546" s="314"/>
      <c r="J546" s="314"/>
      <c r="K546" s="314"/>
      <c r="L546" s="314"/>
      <c r="M546" s="314"/>
      <c r="N546" s="314"/>
      <c r="O546" s="314"/>
      <c r="P546" s="314"/>
      <c r="Q546" s="314"/>
      <c r="R546" s="314"/>
      <c r="S546" s="314"/>
      <c r="T546" s="314"/>
      <c r="U546" s="314"/>
      <c r="V546" s="315">
        <f t="shared" si="34"/>
        <v>0</v>
      </c>
      <c r="W546" s="317">
        <f t="shared" si="33"/>
        <v>20</v>
      </c>
      <c r="X546" s="350" t="s">
        <v>1796</v>
      </c>
    </row>
    <row r="547" spans="1:24" x14ac:dyDescent="0.25">
      <c r="A547" s="337">
        <v>544</v>
      </c>
      <c r="B547" s="358" t="s">
        <v>2100</v>
      </c>
      <c r="C547" s="314">
        <v>10</v>
      </c>
      <c r="D547" s="314"/>
      <c r="E547" s="314">
        <f t="shared" si="32"/>
        <v>10</v>
      </c>
      <c r="F547" s="314"/>
      <c r="G547" s="314"/>
      <c r="H547" s="314"/>
      <c r="I547" s="314"/>
      <c r="J547" s="314"/>
      <c r="K547" s="314"/>
      <c r="L547" s="314"/>
      <c r="M547" s="314"/>
      <c r="N547" s="314"/>
      <c r="O547" s="314"/>
      <c r="P547" s="314"/>
      <c r="Q547" s="314"/>
      <c r="R547" s="314"/>
      <c r="S547" s="314"/>
      <c r="T547" s="314"/>
      <c r="U547" s="314"/>
      <c r="V547" s="315">
        <f t="shared" si="34"/>
        <v>0</v>
      </c>
      <c r="W547" s="317">
        <f t="shared" si="33"/>
        <v>10</v>
      </c>
      <c r="X547" s="350" t="s">
        <v>1796</v>
      </c>
    </row>
    <row r="548" spans="1:24" x14ac:dyDescent="0.25">
      <c r="A548" s="337">
        <v>545</v>
      </c>
      <c r="B548" s="358" t="s">
        <v>2101</v>
      </c>
      <c r="C548" s="314">
        <v>1</v>
      </c>
      <c r="D548" s="314"/>
      <c r="E548" s="314">
        <f t="shared" si="32"/>
        <v>1</v>
      </c>
      <c r="F548" s="314"/>
      <c r="G548" s="314"/>
      <c r="H548" s="314"/>
      <c r="I548" s="314"/>
      <c r="J548" s="314"/>
      <c r="K548" s="314"/>
      <c r="L548" s="314"/>
      <c r="M548" s="314"/>
      <c r="N548" s="314"/>
      <c r="O548" s="314"/>
      <c r="P548" s="314"/>
      <c r="Q548" s="314"/>
      <c r="R548" s="314"/>
      <c r="S548" s="314"/>
      <c r="T548" s="314"/>
      <c r="U548" s="314"/>
      <c r="V548" s="315">
        <f t="shared" si="34"/>
        <v>0</v>
      </c>
      <c r="W548" s="320">
        <f t="shared" si="33"/>
        <v>1</v>
      </c>
      <c r="X548" s="350" t="s">
        <v>1796</v>
      </c>
    </row>
    <row r="549" spans="1:24" x14ac:dyDescent="0.25">
      <c r="A549" s="337">
        <v>546</v>
      </c>
      <c r="B549" s="358" t="s">
        <v>2429</v>
      </c>
      <c r="C549" s="314">
        <v>0</v>
      </c>
      <c r="D549" s="326">
        <v>2</v>
      </c>
      <c r="E549" s="314">
        <f t="shared" si="32"/>
        <v>2</v>
      </c>
      <c r="F549" s="326"/>
      <c r="G549" s="326">
        <f>2</f>
        <v>2</v>
      </c>
      <c r="H549" s="326"/>
      <c r="I549" s="326"/>
      <c r="J549" s="326"/>
      <c r="K549" s="326"/>
      <c r="L549" s="326"/>
      <c r="M549" s="326"/>
      <c r="N549" s="326"/>
      <c r="O549" s="326"/>
      <c r="P549" s="326"/>
      <c r="Q549" s="326"/>
      <c r="R549" s="326"/>
      <c r="S549" s="326"/>
      <c r="T549" s="326"/>
      <c r="U549" s="326"/>
      <c r="V549" s="315">
        <f t="shared" si="34"/>
        <v>2</v>
      </c>
      <c r="W549" s="319">
        <f t="shared" si="33"/>
        <v>0</v>
      </c>
      <c r="X549" s="350" t="s">
        <v>1796</v>
      </c>
    </row>
    <row r="550" spans="1:24" x14ac:dyDescent="0.25">
      <c r="A550" s="337">
        <v>547</v>
      </c>
      <c r="B550" s="358" t="s">
        <v>2430</v>
      </c>
      <c r="C550" s="314">
        <v>0</v>
      </c>
      <c r="D550" s="326">
        <v>5</v>
      </c>
      <c r="E550" s="314">
        <f t="shared" si="32"/>
        <v>5</v>
      </c>
      <c r="F550" s="326"/>
      <c r="G550" s="326"/>
      <c r="H550" s="326"/>
      <c r="I550" s="326"/>
      <c r="J550" s="326"/>
      <c r="K550" s="326"/>
      <c r="L550" s="326"/>
      <c r="M550" s="326"/>
      <c r="N550" s="326"/>
      <c r="O550" s="326"/>
      <c r="P550" s="326"/>
      <c r="Q550" s="326"/>
      <c r="R550" s="326"/>
      <c r="S550" s="326"/>
      <c r="T550" s="326"/>
      <c r="U550" s="326"/>
      <c r="V550" s="315">
        <f t="shared" si="34"/>
        <v>0</v>
      </c>
      <c r="W550" s="325">
        <f t="shared" si="33"/>
        <v>5</v>
      </c>
      <c r="X550" s="350" t="s">
        <v>1796</v>
      </c>
    </row>
    <row r="551" spans="1:24" x14ac:dyDescent="0.25">
      <c r="A551" s="337">
        <v>548</v>
      </c>
      <c r="B551" s="358" t="s">
        <v>2431</v>
      </c>
      <c r="C551" s="314">
        <v>0</v>
      </c>
      <c r="D551" s="326">
        <v>6</v>
      </c>
      <c r="E551" s="314">
        <f t="shared" si="32"/>
        <v>6</v>
      </c>
      <c r="F551" s="326"/>
      <c r="G551" s="326"/>
      <c r="H551" s="326"/>
      <c r="I551" s="326"/>
      <c r="J551" s="326"/>
      <c r="K551" s="326"/>
      <c r="L551" s="326"/>
      <c r="M551" s="326"/>
      <c r="N551" s="326"/>
      <c r="O551" s="326"/>
      <c r="P551" s="326"/>
      <c r="Q551" s="326"/>
      <c r="R551" s="326"/>
      <c r="S551" s="326"/>
      <c r="T551" s="326"/>
      <c r="U551" s="326"/>
      <c r="V551" s="315">
        <f t="shared" si="34"/>
        <v>0</v>
      </c>
      <c r="W551" s="317">
        <f t="shared" si="33"/>
        <v>6</v>
      </c>
      <c r="X551" s="350" t="s">
        <v>1796</v>
      </c>
    </row>
    <row r="552" spans="1:24" x14ac:dyDescent="0.25">
      <c r="A552" s="337">
        <v>549</v>
      </c>
      <c r="B552" s="358" t="s">
        <v>2432</v>
      </c>
      <c r="C552" s="314">
        <v>0</v>
      </c>
      <c r="D552" s="326">
        <v>2</v>
      </c>
      <c r="E552" s="314">
        <f t="shared" si="32"/>
        <v>2</v>
      </c>
      <c r="F552" s="326"/>
      <c r="G552" s="326"/>
      <c r="H552" s="326"/>
      <c r="I552" s="326"/>
      <c r="J552" s="326"/>
      <c r="K552" s="326">
        <f>2</f>
        <v>2</v>
      </c>
      <c r="L552" s="326"/>
      <c r="M552" s="326"/>
      <c r="N552" s="326"/>
      <c r="O552" s="326"/>
      <c r="P552" s="326"/>
      <c r="Q552" s="326"/>
      <c r="R552" s="326"/>
      <c r="S552" s="326"/>
      <c r="T552" s="326"/>
      <c r="U552" s="326"/>
      <c r="V552" s="315">
        <f t="shared" si="34"/>
        <v>2</v>
      </c>
      <c r="W552" s="319">
        <f t="shared" si="33"/>
        <v>0</v>
      </c>
      <c r="X552" s="350" t="s">
        <v>1796</v>
      </c>
    </row>
    <row r="553" spans="1:24" x14ac:dyDescent="0.25">
      <c r="A553" s="338">
        <v>550</v>
      </c>
      <c r="B553" s="359" t="s">
        <v>2474</v>
      </c>
      <c r="C553" s="360"/>
      <c r="D553" s="360"/>
      <c r="E553" s="360"/>
      <c r="F553" s="361"/>
      <c r="G553" s="361"/>
      <c r="H553" s="361"/>
      <c r="I553" s="361"/>
      <c r="J553" s="361"/>
      <c r="K553" s="361"/>
      <c r="L553" s="361"/>
      <c r="M553" s="361"/>
      <c r="N553" s="361"/>
      <c r="O553" s="361"/>
      <c r="P553" s="361"/>
      <c r="Q553" s="361"/>
      <c r="R553" s="361"/>
      <c r="S553" s="361"/>
      <c r="T553" s="361"/>
      <c r="U553" s="361"/>
      <c r="V553" s="315">
        <v>1</v>
      </c>
      <c r="W553" s="325">
        <v>3</v>
      </c>
      <c r="X553" s="350" t="s">
        <v>1796</v>
      </c>
    </row>
    <row r="554" spans="1:24" x14ac:dyDescent="0.25">
      <c r="A554" s="339">
        <v>551</v>
      </c>
      <c r="B554" s="358" t="s">
        <v>2492</v>
      </c>
      <c r="C554" s="326"/>
      <c r="D554" s="326"/>
      <c r="E554" s="326"/>
      <c r="F554" s="326"/>
      <c r="G554" s="326"/>
      <c r="H554" s="326"/>
      <c r="I554" s="326"/>
      <c r="J554" s="326"/>
      <c r="K554" s="326"/>
      <c r="L554" s="326"/>
      <c r="M554" s="326"/>
      <c r="N554" s="326"/>
      <c r="O554" s="326"/>
      <c r="P554" s="326"/>
      <c r="Q554" s="326"/>
      <c r="R554" s="326"/>
      <c r="S554" s="326"/>
      <c r="T554" s="326"/>
      <c r="U554" s="326"/>
      <c r="V554" s="326">
        <v>0</v>
      </c>
      <c r="W554" s="329">
        <v>4</v>
      </c>
      <c r="X554" s="350" t="s">
        <v>1796</v>
      </c>
    </row>
    <row r="555" spans="1:24" x14ac:dyDescent="0.25">
      <c r="A555" s="339">
        <v>552</v>
      </c>
      <c r="B555" s="358" t="s">
        <v>2491</v>
      </c>
      <c r="C555" s="326"/>
      <c r="D555" s="326"/>
      <c r="E555" s="326"/>
      <c r="F555" s="326"/>
      <c r="G555" s="326"/>
      <c r="H555" s="326"/>
      <c r="I555" s="326"/>
      <c r="J555" s="326"/>
      <c r="K555" s="326"/>
      <c r="L555" s="326"/>
      <c r="M555" s="326"/>
      <c r="N555" s="326"/>
      <c r="O555" s="326"/>
      <c r="P555" s="326"/>
      <c r="Q555" s="326"/>
      <c r="R555" s="326"/>
      <c r="S555" s="326"/>
      <c r="T555" s="326"/>
      <c r="U555" s="326"/>
      <c r="V555" s="326">
        <v>0</v>
      </c>
      <c r="W555" s="330">
        <v>1</v>
      </c>
      <c r="X555" s="350" t="s">
        <v>1796</v>
      </c>
    </row>
    <row r="556" spans="1:24" x14ac:dyDescent="0.25">
      <c r="A556" s="339">
        <v>553</v>
      </c>
      <c r="B556" s="358" t="s">
        <v>2490</v>
      </c>
      <c r="C556" s="326"/>
      <c r="D556" s="326"/>
      <c r="E556" s="326"/>
      <c r="F556" s="326"/>
      <c r="G556" s="326"/>
      <c r="H556" s="326"/>
      <c r="I556" s="326"/>
      <c r="J556" s="326"/>
      <c r="K556" s="326"/>
      <c r="L556" s="326"/>
      <c r="M556" s="326"/>
      <c r="N556" s="326"/>
      <c r="O556" s="326"/>
      <c r="P556" s="326"/>
      <c r="Q556" s="326"/>
      <c r="R556" s="326"/>
      <c r="S556" s="326"/>
      <c r="T556" s="326"/>
      <c r="U556" s="326"/>
      <c r="V556" s="326">
        <v>0</v>
      </c>
      <c r="W556" s="329">
        <v>4</v>
      </c>
      <c r="X556" s="350" t="s">
        <v>1796</v>
      </c>
    </row>
    <row r="557" spans="1:24" x14ac:dyDescent="0.25">
      <c r="A557" s="339">
        <v>554</v>
      </c>
      <c r="B557" s="358" t="s">
        <v>2489</v>
      </c>
      <c r="C557" s="326"/>
      <c r="D557" s="326"/>
      <c r="E557" s="326"/>
      <c r="F557" s="326"/>
      <c r="G557" s="326"/>
      <c r="H557" s="326"/>
      <c r="I557" s="326"/>
      <c r="J557" s="326"/>
      <c r="K557" s="326"/>
      <c r="L557" s="326"/>
      <c r="M557" s="326"/>
      <c r="N557" s="326"/>
      <c r="O557" s="326"/>
      <c r="P557" s="326"/>
      <c r="Q557" s="326"/>
      <c r="R557" s="326"/>
      <c r="S557" s="326"/>
      <c r="T557" s="326"/>
      <c r="U557" s="326"/>
      <c r="V557" s="326">
        <v>0</v>
      </c>
      <c r="W557" s="330">
        <v>2</v>
      </c>
      <c r="X557" s="350" t="s">
        <v>1796</v>
      </c>
    </row>
    <row r="558" spans="1:24" x14ac:dyDescent="0.25">
      <c r="A558" s="339">
        <v>555</v>
      </c>
      <c r="B558" s="358" t="s">
        <v>2488</v>
      </c>
      <c r="C558" s="326"/>
      <c r="D558" s="326"/>
      <c r="E558" s="326"/>
      <c r="F558" s="326"/>
      <c r="G558" s="326"/>
      <c r="H558" s="326"/>
      <c r="I558" s="326"/>
      <c r="J558" s="326"/>
      <c r="K558" s="326"/>
      <c r="L558" s="326"/>
      <c r="M558" s="326"/>
      <c r="N558" s="326"/>
      <c r="O558" s="326"/>
      <c r="P558" s="326"/>
      <c r="Q558" s="326"/>
      <c r="R558" s="326"/>
      <c r="S558" s="326"/>
      <c r="T558" s="326"/>
      <c r="U558" s="326"/>
      <c r="V558" s="326">
        <v>0</v>
      </c>
      <c r="W558" s="330">
        <v>1</v>
      </c>
      <c r="X558" s="350" t="s">
        <v>1796</v>
      </c>
    </row>
    <row r="559" spans="1:24" x14ac:dyDescent="0.25">
      <c r="A559" s="339">
        <v>556</v>
      </c>
      <c r="B559" s="358" t="s">
        <v>2487</v>
      </c>
      <c r="C559" s="326"/>
      <c r="D559" s="326"/>
      <c r="E559" s="326"/>
      <c r="F559" s="326"/>
      <c r="G559" s="326"/>
      <c r="H559" s="326"/>
      <c r="I559" s="326"/>
      <c r="J559" s="326"/>
      <c r="K559" s="326"/>
      <c r="L559" s="326"/>
      <c r="M559" s="326"/>
      <c r="N559" s="326"/>
      <c r="O559" s="326"/>
      <c r="P559" s="326"/>
      <c r="Q559" s="326"/>
      <c r="R559" s="326"/>
      <c r="S559" s="326"/>
      <c r="T559" s="326"/>
      <c r="U559" s="326"/>
      <c r="V559" s="326">
        <v>0</v>
      </c>
      <c r="W559" s="331">
        <v>7</v>
      </c>
      <c r="X559" s="350" t="s">
        <v>1796</v>
      </c>
    </row>
    <row r="560" spans="1:24" x14ac:dyDescent="0.25">
      <c r="A560" s="339">
        <v>557</v>
      </c>
      <c r="B560" s="358" t="s">
        <v>2486</v>
      </c>
      <c r="C560" s="326"/>
      <c r="D560" s="326"/>
      <c r="E560" s="326"/>
      <c r="F560" s="326"/>
      <c r="G560" s="326"/>
      <c r="H560" s="326"/>
      <c r="I560" s="326"/>
      <c r="J560" s="326"/>
      <c r="K560" s="326"/>
      <c r="L560" s="326"/>
      <c r="M560" s="326"/>
      <c r="N560" s="326"/>
      <c r="O560" s="326"/>
      <c r="P560" s="326"/>
      <c r="Q560" s="326"/>
      <c r="R560" s="326"/>
      <c r="S560" s="326"/>
      <c r="T560" s="326"/>
      <c r="U560" s="326"/>
      <c r="V560" s="326">
        <v>0</v>
      </c>
      <c r="W560" s="331">
        <v>7</v>
      </c>
      <c r="X560" s="350" t="s">
        <v>1796</v>
      </c>
    </row>
    <row r="561" spans="1:24" x14ac:dyDescent="0.25">
      <c r="A561" s="339">
        <v>558</v>
      </c>
      <c r="B561" s="358" t="s">
        <v>2485</v>
      </c>
      <c r="C561" s="326"/>
      <c r="D561" s="326"/>
      <c r="E561" s="326"/>
      <c r="F561" s="326"/>
      <c r="G561" s="326"/>
      <c r="H561" s="326"/>
      <c r="I561" s="326"/>
      <c r="J561" s="326"/>
      <c r="K561" s="326"/>
      <c r="L561" s="326"/>
      <c r="M561" s="326"/>
      <c r="N561" s="326"/>
      <c r="O561" s="326"/>
      <c r="P561" s="326"/>
      <c r="Q561" s="326"/>
      <c r="R561" s="326"/>
      <c r="S561" s="326"/>
      <c r="T561" s="326"/>
      <c r="U561" s="326"/>
      <c r="V561" s="326">
        <v>0</v>
      </c>
      <c r="W561" s="331">
        <v>13</v>
      </c>
      <c r="X561" s="350" t="s">
        <v>1796</v>
      </c>
    </row>
    <row r="562" spans="1:24" x14ac:dyDescent="0.25">
      <c r="A562" s="339">
        <v>559</v>
      </c>
      <c r="B562" s="358" t="s">
        <v>2484</v>
      </c>
      <c r="C562" s="326"/>
      <c r="D562" s="326"/>
      <c r="E562" s="326"/>
      <c r="F562" s="326"/>
      <c r="G562" s="326"/>
      <c r="H562" s="326"/>
      <c r="I562" s="326"/>
      <c r="J562" s="326"/>
      <c r="K562" s="326"/>
      <c r="L562" s="326"/>
      <c r="M562" s="326"/>
      <c r="N562" s="326"/>
      <c r="O562" s="326"/>
      <c r="P562" s="326"/>
      <c r="Q562" s="326"/>
      <c r="R562" s="326"/>
      <c r="S562" s="326"/>
      <c r="T562" s="326"/>
      <c r="U562" s="326"/>
      <c r="V562" s="326">
        <v>0</v>
      </c>
      <c r="W562" s="330">
        <v>1</v>
      </c>
      <c r="X562" s="350" t="s">
        <v>1796</v>
      </c>
    </row>
    <row r="563" spans="1:24" x14ac:dyDescent="0.25">
      <c r="A563" s="339">
        <v>560</v>
      </c>
      <c r="B563" s="358" t="s">
        <v>2483</v>
      </c>
      <c r="C563" s="326"/>
      <c r="D563" s="326"/>
      <c r="E563" s="326"/>
      <c r="F563" s="326"/>
      <c r="G563" s="326"/>
      <c r="H563" s="326"/>
      <c r="I563" s="326"/>
      <c r="J563" s="326"/>
      <c r="K563" s="326"/>
      <c r="L563" s="326"/>
      <c r="M563" s="326"/>
      <c r="N563" s="326"/>
      <c r="O563" s="326"/>
      <c r="P563" s="326"/>
      <c r="Q563" s="326"/>
      <c r="R563" s="326"/>
      <c r="S563" s="326"/>
      <c r="T563" s="326"/>
      <c r="U563" s="326"/>
      <c r="V563" s="326">
        <v>0</v>
      </c>
      <c r="W563" s="330">
        <v>2</v>
      </c>
      <c r="X563" s="350" t="s">
        <v>1796</v>
      </c>
    </row>
    <row r="564" spans="1:24" x14ac:dyDescent="0.25">
      <c r="A564" s="339">
        <v>561</v>
      </c>
      <c r="B564" s="358" t="s">
        <v>2482</v>
      </c>
      <c r="C564" s="326"/>
      <c r="D564" s="326"/>
      <c r="E564" s="326"/>
      <c r="F564" s="326"/>
      <c r="G564" s="326"/>
      <c r="H564" s="326"/>
      <c r="I564" s="326"/>
      <c r="J564" s="326"/>
      <c r="K564" s="326"/>
      <c r="L564" s="326"/>
      <c r="M564" s="326"/>
      <c r="N564" s="326"/>
      <c r="O564" s="326"/>
      <c r="P564" s="326"/>
      <c r="Q564" s="326"/>
      <c r="R564" s="326"/>
      <c r="S564" s="326"/>
      <c r="T564" s="326"/>
      <c r="U564" s="326"/>
      <c r="V564" s="326">
        <v>0</v>
      </c>
      <c r="W564" s="331">
        <v>8</v>
      </c>
      <c r="X564" s="350" t="s">
        <v>1796</v>
      </c>
    </row>
    <row r="565" spans="1:24" x14ac:dyDescent="0.25">
      <c r="A565" s="339">
        <v>562</v>
      </c>
      <c r="B565" s="358" t="s">
        <v>2481</v>
      </c>
      <c r="C565" s="326"/>
      <c r="D565" s="326"/>
      <c r="E565" s="326"/>
      <c r="F565" s="326"/>
      <c r="G565" s="326"/>
      <c r="H565" s="326"/>
      <c r="I565" s="326"/>
      <c r="J565" s="326"/>
      <c r="K565" s="326"/>
      <c r="L565" s="326"/>
      <c r="M565" s="326"/>
      <c r="N565" s="326"/>
      <c r="O565" s="326"/>
      <c r="P565" s="326"/>
      <c r="Q565" s="326"/>
      <c r="R565" s="326"/>
      <c r="S565" s="326"/>
      <c r="T565" s="326"/>
      <c r="U565" s="326"/>
      <c r="V565" s="326">
        <v>0</v>
      </c>
      <c r="W565" s="329">
        <v>5</v>
      </c>
      <c r="X565" s="350" t="s">
        <v>1796</v>
      </c>
    </row>
    <row r="566" spans="1:24" x14ac:dyDescent="0.25">
      <c r="A566" s="339">
        <v>563</v>
      </c>
      <c r="B566" s="358" t="s">
        <v>2480</v>
      </c>
      <c r="C566" s="326"/>
      <c r="D566" s="326"/>
      <c r="E566" s="326"/>
      <c r="F566" s="326"/>
      <c r="G566" s="326"/>
      <c r="H566" s="326"/>
      <c r="I566" s="326"/>
      <c r="J566" s="326"/>
      <c r="K566" s="326"/>
      <c r="L566" s="326"/>
      <c r="M566" s="326"/>
      <c r="N566" s="326"/>
      <c r="O566" s="326"/>
      <c r="P566" s="326"/>
      <c r="Q566" s="326"/>
      <c r="R566" s="326"/>
      <c r="S566" s="326"/>
      <c r="T566" s="326"/>
      <c r="U566" s="326"/>
      <c r="V566" s="326">
        <v>0</v>
      </c>
      <c r="W566" s="330">
        <v>1</v>
      </c>
      <c r="X566" s="350" t="s">
        <v>1796</v>
      </c>
    </row>
    <row r="567" spans="1:24" x14ac:dyDescent="0.25">
      <c r="A567" s="339">
        <v>564</v>
      </c>
      <c r="B567" s="358" t="s">
        <v>2479</v>
      </c>
      <c r="C567" s="326"/>
      <c r="D567" s="326"/>
      <c r="E567" s="326"/>
      <c r="F567" s="326"/>
      <c r="G567" s="326"/>
      <c r="H567" s="326"/>
      <c r="I567" s="326"/>
      <c r="J567" s="326"/>
      <c r="K567" s="326"/>
      <c r="L567" s="326"/>
      <c r="M567" s="326"/>
      <c r="N567" s="326"/>
      <c r="O567" s="326"/>
      <c r="P567" s="326"/>
      <c r="Q567" s="326"/>
      <c r="R567" s="326"/>
      <c r="S567" s="326"/>
      <c r="T567" s="326"/>
      <c r="U567" s="326"/>
      <c r="V567" s="326">
        <v>0</v>
      </c>
      <c r="W567" s="329">
        <v>3</v>
      </c>
      <c r="X567" s="350" t="s">
        <v>1796</v>
      </c>
    </row>
    <row r="568" spans="1:24" x14ac:dyDescent="0.25">
      <c r="A568" s="339">
        <v>565</v>
      </c>
      <c r="B568" s="358" t="s">
        <v>2478</v>
      </c>
      <c r="C568" s="326"/>
      <c r="D568" s="326"/>
      <c r="E568" s="326"/>
      <c r="F568" s="326"/>
      <c r="G568" s="326"/>
      <c r="H568" s="326"/>
      <c r="I568" s="326"/>
      <c r="J568" s="326"/>
      <c r="K568" s="326"/>
      <c r="L568" s="326"/>
      <c r="M568" s="326"/>
      <c r="N568" s="326"/>
      <c r="O568" s="326"/>
      <c r="P568" s="326"/>
      <c r="Q568" s="326"/>
      <c r="R568" s="326"/>
      <c r="S568" s="326"/>
      <c r="T568" s="326"/>
      <c r="U568" s="326"/>
      <c r="V568" s="326">
        <v>0</v>
      </c>
      <c r="W568" s="330">
        <v>2</v>
      </c>
      <c r="X568" s="350" t="s">
        <v>1796</v>
      </c>
    </row>
    <row r="569" spans="1:24" x14ac:dyDescent="0.25">
      <c r="A569" s="339">
        <v>566</v>
      </c>
      <c r="B569" s="358" t="s">
        <v>2477</v>
      </c>
      <c r="C569" s="326"/>
      <c r="D569" s="326"/>
      <c r="E569" s="326"/>
      <c r="F569" s="326"/>
      <c r="G569" s="326"/>
      <c r="H569" s="326"/>
      <c r="I569" s="326"/>
      <c r="J569" s="326"/>
      <c r="K569" s="326"/>
      <c r="L569" s="326"/>
      <c r="M569" s="326"/>
      <c r="N569" s="326"/>
      <c r="O569" s="326"/>
      <c r="P569" s="326"/>
      <c r="Q569" s="326"/>
      <c r="R569" s="326"/>
      <c r="S569" s="326"/>
      <c r="T569" s="326"/>
      <c r="U569" s="326"/>
      <c r="V569" s="326">
        <v>0</v>
      </c>
      <c r="W569" s="329">
        <v>4</v>
      </c>
      <c r="X569" s="350" t="s">
        <v>1796</v>
      </c>
    </row>
    <row r="570" spans="1:24" x14ac:dyDescent="0.25">
      <c r="A570" s="339">
        <v>567</v>
      </c>
      <c r="B570" s="358" t="s">
        <v>2476</v>
      </c>
      <c r="C570" s="326"/>
      <c r="D570" s="326"/>
      <c r="E570" s="326"/>
      <c r="F570" s="326"/>
      <c r="G570" s="326"/>
      <c r="H570" s="326"/>
      <c r="I570" s="326"/>
      <c r="J570" s="326"/>
      <c r="K570" s="326"/>
      <c r="L570" s="326"/>
      <c r="M570" s="326"/>
      <c r="N570" s="326"/>
      <c r="O570" s="326"/>
      <c r="P570" s="326"/>
      <c r="Q570" s="326"/>
      <c r="R570" s="326"/>
      <c r="S570" s="326"/>
      <c r="T570" s="326"/>
      <c r="U570" s="326"/>
      <c r="V570" s="326">
        <v>0</v>
      </c>
      <c r="W570" s="331">
        <v>12</v>
      </c>
      <c r="X570" s="350" t="s">
        <v>1796</v>
      </c>
    </row>
    <row r="571" spans="1:24" x14ac:dyDescent="0.25">
      <c r="A571" s="339">
        <v>568</v>
      </c>
      <c r="B571" s="362" t="s">
        <v>2475</v>
      </c>
      <c r="C571" s="326"/>
      <c r="D571" s="326"/>
      <c r="E571" s="326"/>
      <c r="F571" s="326"/>
      <c r="G571" s="326"/>
      <c r="H571" s="326"/>
      <c r="I571" s="326"/>
      <c r="J571" s="326"/>
      <c r="K571" s="326"/>
      <c r="L571" s="326"/>
      <c r="M571" s="326"/>
      <c r="N571" s="326"/>
      <c r="O571" s="326"/>
      <c r="P571" s="326"/>
      <c r="Q571" s="326"/>
      <c r="R571" s="326"/>
      <c r="S571" s="326"/>
      <c r="T571" s="326"/>
      <c r="U571" s="326"/>
      <c r="V571" s="326">
        <v>0</v>
      </c>
      <c r="W571" s="329">
        <v>4</v>
      </c>
      <c r="X571" s="350" t="s">
        <v>1796</v>
      </c>
    </row>
    <row r="572" spans="1:24" x14ac:dyDescent="0.25">
      <c r="A572" s="339">
        <v>569</v>
      </c>
      <c r="B572" s="362" t="s">
        <v>2495</v>
      </c>
      <c r="C572" s="326"/>
      <c r="D572" s="326"/>
      <c r="E572" s="326"/>
      <c r="F572" s="326"/>
      <c r="G572" s="326"/>
      <c r="H572" s="326"/>
      <c r="I572" s="326"/>
      <c r="J572" s="326"/>
      <c r="K572" s="326"/>
      <c r="L572" s="326"/>
      <c r="M572" s="326"/>
      <c r="N572" s="326"/>
      <c r="O572" s="326"/>
      <c r="P572" s="326"/>
      <c r="Q572" s="326"/>
      <c r="R572" s="326"/>
      <c r="S572" s="326"/>
      <c r="T572" s="326"/>
      <c r="U572" s="326"/>
      <c r="V572" s="326">
        <v>0</v>
      </c>
      <c r="W572" s="331">
        <v>9</v>
      </c>
      <c r="X572" s="350" t="s">
        <v>1796</v>
      </c>
    </row>
    <row r="573" spans="1:24" x14ac:dyDescent="0.25">
      <c r="A573" s="338">
        <v>570</v>
      </c>
      <c r="B573" s="359" t="s">
        <v>2498</v>
      </c>
      <c r="C573" s="332"/>
      <c r="D573" s="332"/>
      <c r="E573" s="332"/>
      <c r="F573" s="327"/>
      <c r="G573" s="327"/>
      <c r="H573" s="327"/>
      <c r="I573" s="327"/>
      <c r="J573" s="327"/>
      <c r="K573" s="327"/>
      <c r="L573" s="327"/>
      <c r="M573" s="327"/>
      <c r="N573" s="327"/>
      <c r="O573" s="327"/>
      <c r="P573" s="327"/>
      <c r="Q573" s="327"/>
      <c r="R573" s="327"/>
      <c r="S573" s="327"/>
      <c r="T573" s="327"/>
      <c r="U573" s="327"/>
      <c r="V573" s="332">
        <v>48</v>
      </c>
      <c r="W573" s="333">
        <v>12</v>
      </c>
      <c r="X573" s="350" t="s">
        <v>1796</v>
      </c>
    </row>
    <row r="574" spans="1:24" x14ac:dyDescent="0.25">
      <c r="A574" s="338">
        <v>571</v>
      </c>
      <c r="B574" s="359" t="s">
        <v>2503</v>
      </c>
      <c r="C574" s="332"/>
      <c r="D574" s="332"/>
      <c r="E574" s="332"/>
      <c r="F574" s="327"/>
      <c r="G574" s="327"/>
      <c r="H574" s="327"/>
      <c r="I574" s="327"/>
      <c r="J574" s="327"/>
      <c r="K574" s="327"/>
      <c r="L574" s="327"/>
      <c r="M574" s="327"/>
      <c r="N574" s="327"/>
      <c r="O574" s="327"/>
      <c r="P574" s="327"/>
      <c r="Q574" s="327"/>
      <c r="R574" s="327"/>
      <c r="S574" s="327"/>
      <c r="T574" s="327"/>
      <c r="U574" s="327"/>
      <c r="V574" s="332">
        <v>0</v>
      </c>
      <c r="W574" s="334">
        <v>3</v>
      </c>
      <c r="X574" s="350" t="s">
        <v>1796</v>
      </c>
    </row>
    <row r="575" spans="1:24" x14ac:dyDescent="0.25">
      <c r="A575" s="366">
        <v>572</v>
      </c>
      <c r="B575" s="367" t="s">
        <v>2504</v>
      </c>
      <c r="C575" s="368"/>
      <c r="D575" s="368"/>
      <c r="E575" s="368"/>
      <c r="F575" s="369"/>
      <c r="G575" s="369"/>
      <c r="H575" s="369"/>
      <c r="I575" s="369"/>
      <c r="J575" s="369"/>
      <c r="K575" s="369"/>
      <c r="L575" s="369"/>
      <c r="M575" s="369"/>
      <c r="N575" s="369"/>
      <c r="O575" s="369"/>
      <c r="P575" s="369"/>
      <c r="Q575" s="369"/>
      <c r="R575" s="369"/>
      <c r="S575" s="369"/>
      <c r="T575" s="369"/>
      <c r="U575" s="369"/>
      <c r="V575" s="368">
        <v>0</v>
      </c>
      <c r="W575" s="370">
        <v>3</v>
      </c>
      <c r="X575" s="371" t="s">
        <v>1796</v>
      </c>
    </row>
    <row r="576" spans="1:24" x14ac:dyDescent="0.25">
      <c r="A576" s="332">
        <v>573</v>
      </c>
      <c r="B576" s="327" t="s">
        <v>2529</v>
      </c>
      <c r="C576" s="332"/>
      <c r="D576" s="332"/>
      <c r="E576" s="332"/>
      <c r="F576" s="327"/>
      <c r="G576" s="327"/>
      <c r="H576" s="327"/>
      <c r="I576" s="327"/>
      <c r="J576" s="327"/>
      <c r="K576" s="327"/>
      <c r="L576" s="327"/>
      <c r="M576" s="327"/>
      <c r="N576" s="327"/>
      <c r="O576" s="327"/>
      <c r="P576" s="327"/>
      <c r="Q576" s="327"/>
      <c r="R576" s="327"/>
      <c r="S576" s="327"/>
      <c r="T576" s="327"/>
      <c r="U576" s="327"/>
      <c r="V576" s="332"/>
      <c r="W576" s="332"/>
      <c r="X576" s="332" t="s">
        <v>1796</v>
      </c>
    </row>
  </sheetData>
  <mergeCells count="6">
    <mergeCell ref="Y1:AA1"/>
    <mergeCell ref="A1:A2"/>
    <mergeCell ref="B1:B2"/>
    <mergeCell ref="V1:V2"/>
    <mergeCell ref="W1:W2"/>
    <mergeCell ref="X1:X2"/>
  </mergeCells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16" sqref="A16:B18"/>
    </sheetView>
  </sheetViews>
  <sheetFormatPr baseColWidth="10" defaultRowHeight="15" x14ac:dyDescent="0.25"/>
  <cols>
    <col min="1" max="1" width="32.42578125" customWidth="1"/>
    <col min="2" max="2" width="14.85546875" customWidth="1"/>
    <col min="4" max="4" width="34.7109375" customWidth="1"/>
  </cols>
  <sheetData>
    <row r="1" spans="1:5" x14ac:dyDescent="0.25">
      <c r="A1" s="1" t="s">
        <v>1808</v>
      </c>
      <c r="B1" s="1"/>
      <c r="C1" s="1"/>
      <c r="D1" s="1"/>
    </row>
    <row r="2" spans="1:5" x14ac:dyDescent="0.25">
      <c r="A2" s="1" t="s">
        <v>1895</v>
      </c>
      <c r="B2" s="1"/>
      <c r="C2" s="1"/>
      <c r="D2" s="1"/>
    </row>
    <row r="3" spans="1:5" x14ac:dyDescent="0.25">
      <c r="A3" s="1" t="s">
        <v>1940</v>
      </c>
      <c r="B3" s="1"/>
      <c r="C3" s="1"/>
      <c r="D3" s="1"/>
    </row>
    <row r="6" spans="1:5" x14ac:dyDescent="0.25">
      <c r="A6" s="407" t="s">
        <v>1941</v>
      </c>
      <c r="B6" s="407"/>
      <c r="C6" s="1"/>
      <c r="D6" s="1"/>
      <c r="E6" s="1"/>
    </row>
    <row r="7" spans="1:5" x14ac:dyDescent="0.25">
      <c r="A7" s="12" t="s">
        <v>1933</v>
      </c>
      <c r="B7" s="12" t="s">
        <v>0</v>
      </c>
      <c r="C7" s="11"/>
      <c r="D7" s="12" t="s">
        <v>1809</v>
      </c>
      <c r="E7" s="12" t="s">
        <v>1934</v>
      </c>
    </row>
    <row r="8" spans="1:5" x14ac:dyDescent="0.25">
      <c r="A8" s="2" t="s">
        <v>1945</v>
      </c>
      <c r="B8" s="4" t="s">
        <v>1946</v>
      </c>
      <c r="C8" s="1"/>
      <c r="D8" s="2" t="s">
        <v>1958</v>
      </c>
      <c r="E8" s="4">
        <v>1</v>
      </c>
    </row>
    <row r="9" spans="1:5" x14ac:dyDescent="0.25">
      <c r="A9" s="13"/>
      <c r="B9" s="14"/>
    </row>
    <row r="10" spans="1:5" x14ac:dyDescent="0.25">
      <c r="A10" s="407" t="s">
        <v>1939</v>
      </c>
      <c r="B10" s="407"/>
      <c r="C10" s="1"/>
      <c r="D10" s="1"/>
      <c r="E10" s="1"/>
    </row>
    <row r="11" spans="1:5" x14ac:dyDescent="0.25">
      <c r="A11" s="12" t="s">
        <v>1933</v>
      </c>
      <c r="B11" s="12" t="s">
        <v>0</v>
      </c>
      <c r="C11" s="11"/>
      <c r="D11" s="15"/>
      <c r="E11" s="15"/>
    </row>
    <row r="12" spans="1:5" x14ac:dyDescent="0.25">
      <c r="A12" s="2" t="s">
        <v>1947</v>
      </c>
      <c r="B12" s="4" t="s">
        <v>1948</v>
      </c>
      <c r="C12" s="1"/>
      <c r="D12" s="16"/>
      <c r="E12" s="17"/>
    </row>
    <row r="13" spans="1:5" s="1" customFormat="1" x14ac:dyDescent="0.25">
      <c r="A13" s="2" t="s">
        <v>1956</v>
      </c>
      <c r="B13" s="4" t="s">
        <v>1960</v>
      </c>
      <c r="D13" s="16"/>
      <c r="E13" s="17"/>
    </row>
    <row r="14" spans="1:5" x14ac:dyDescent="0.25">
      <c r="A14" s="2" t="s">
        <v>1957</v>
      </c>
      <c r="B14" s="4" t="s">
        <v>1959</v>
      </c>
      <c r="D14" s="16"/>
      <c r="E14" s="17"/>
    </row>
    <row r="15" spans="1:5" x14ac:dyDescent="0.25">
      <c r="A15" s="1"/>
      <c r="B15" s="1"/>
      <c r="C15" s="1"/>
      <c r="D15" s="1"/>
      <c r="E15" s="1"/>
    </row>
    <row r="16" spans="1:5" x14ac:dyDescent="0.25">
      <c r="A16" s="407" t="s">
        <v>1942</v>
      </c>
      <c r="B16" s="407"/>
      <c r="C16" s="1"/>
      <c r="D16" s="1"/>
      <c r="E16" s="1"/>
    </row>
    <row r="17" spans="1:5" x14ac:dyDescent="0.25">
      <c r="A17" s="12" t="s">
        <v>1933</v>
      </c>
      <c r="B17" s="12" t="s">
        <v>0</v>
      </c>
      <c r="C17" s="11"/>
      <c r="D17" s="12" t="s">
        <v>1809</v>
      </c>
      <c r="E17" s="12" t="s">
        <v>1934</v>
      </c>
    </row>
    <row r="18" spans="1:5" x14ac:dyDescent="0.25">
      <c r="A18" s="2" t="s">
        <v>1950</v>
      </c>
      <c r="B18" s="4" t="s">
        <v>1951</v>
      </c>
      <c r="C18" s="1"/>
      <c r="D18" s="2" t="s">
        <v>1949</v>
      </c>
      <c r="E18" s="4">
        <v>1</v>
      </c>
    </row>
    <row r="20" spans="1:5" x14ac:dyDescent="0.25">
      <c r="D20" s="407" t="s">
        <v>1943</v>
      </c>
      <c r="E20" s="407"/>
    </row>
    <row r="21" spans="1:5" x14ac:dyDescent="0.25">
      <c r="D21" s="12" t="s">
        <v>1809</v>
      </c>
      <c r="E21" s="12" t="s">
        <v>1934</v>
      </c>
    </row>
    <row r="22" spans="1:5" x14ac:dyDescent="0.25">
      <c r="D22" s="2" t="s">
        <v>1938</v>
      </c>
      <c r="E22" s="4">
        <v>5</v>
      </c>
    </row>
    <row r="24" spans="1:5" x14ac:dyDescent="0.25">
      <c r="A24" s="407" t="s">
        <v>1944</v>
      </c>
      <c r="B24" s="407"/>
      <c r="C24" s="1"/>
      <c r="D24" s="1"/>
      <c r="E24" s="1"/>
    </row>
    <row r="25" spans="1:5" x14ac:dyDescent="0.25">
      <c r="A25" s="12" t="s">
        <v>1933</v>
      </c>
      <c r="B25" s="12" t="s">
        <v>0</v>
      </c>
      <c r="C25" s="11"/>
      <c r="D25" s="12" t="s">
        <v>1809</v>
      </c>
      <c r="E25" s="12" t="s">
        <v>1934</v>
      </c>
    </row>
    <row r="26" spans="1:5" x14ac:dyDescent="0.25">
      <c r="A26" s="2" t="s">
        <v>1952</v>
      </c>
      <c r="B26" s="4" t="s">
        <v>1953</v>
      </c>
      <c r="C26" s="1"/>
      <c r="D26" s="2" t="s">
        <v>1954</v>
      </c>
      <c r="E26" s="4">
        <v>1</v>
      </c>
    </row>
    <row r="27" spans="1:5" x14ac:dyDescent="0.25">
      <c r="D27" s="2" t="s">
        <v>1955</v>
      </c>
      <c r="E27" s="4">
        <v>1</v>
      </c>
    </row>
  </sheetData>
  <mergeCells count="5">
    <mergeCell ref="A6:B6"/>
    <mergeCell ref="A10:B10"/>
    <mergeCell ref="A16:B16"/>
    <mergeCell ref="D20:E20"/>
    <mergeCell ref="A24:B24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4" sqref="D14"/>
    </sheetView>
  </sheetViews>
  <sheetFormatPr baseColWidth="10" defaultRowHeight="15" x14ac:dyDescent="0.25"/>
  <cols>
    <col min="1" max="1" width="35.28515625" customWidth="1"/>
    <col min="2" max="2" width="13.85546875" customWidth="1"/>
    <col min="4" max="4" width="33.140625" customWidth="1"/>
    <col min="5" max="5" width="15.28515625" customWidth="1"/>
  </cols>
  <sheetData>
    <row r="1" spans="1:5" x14ac:dyDescent="0.25">
      <c r="A1" s="1" t="s">
        <v>1808</v>
      </c>
      <c r="B1" s="1"/>
      <c r="C1" s="1"/>
      <c r="D1" s="1"/>
      <c r="E1" s="1"/>
    </row>
    <row r="2" spans="1:5" x14ac:dyDescent="0.25">
      <c r="A2" s="1" t="s">
        <v>1895</v>
      </c>
      <c r="B2" s="1"/>
      <c r="C2" s="1"/>
      <c r="D2" s="1"/>
      <c r="E2" s="1"/>
    </row>
    <row r="3" spans="1:5" x14ac:dyDescent="0.25">
      <c r="A3" s="1" t="s">
        <v>1965</v>
      </c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408"/>
      <c r="B6" s="408"/>
      <c r="C6" s="1"/>
      <c r="D6" s="407" t="s">
        <v>1942</v>
      </c>
      <c r="E6" s="407"/>
    </row>
    <row r="7" spans="1:5" x14ac:dyDescent="0.25">
      <c r="A7" s="15"/>
      <c r="B7" s="15"/>
      <c r="C7" s="1"/>
      <c r="D7" s="12" t="s">
        <v>1964</v>
      </c>
      <c r="E7" s="12" t="s">
        <v>0</v>
      </c>
    </row>
    <row r="8" spans="1:5" x14ac:dyDescent="0.25">
      <c r="A8" s="16"/>
      <c r="B8" s="17"/>
      <c r="C8" s="1"/>
      <c r="D8" s="2"/>
      <c r="E8" s="4"/>
    </row>
    <row r="9" spans="1:5" x14ac:dyDescent="0.25">
      <c r="A9" s="1"/>
      <c r="B9" s="1"/>
      <c r="C9" s="1"/>
      <c r="D9" s="16"/>
      <c r="E9" s="16"/>
    </row>
    <row r="10" spans="1:5" x14ac:dyDescent="0.25">
      <c r="A10" s="407" t="s">
        <v>1939</v>
      </c>
      <c r="B10" s="407"/>
      <c r="C10" s="1"/>
      <c r="D10" s="16"/>
      <c r="E10" s="16"/>
    </row>
    <row r="11" spans="1:5" x14ac:dyDescent="0.25">
      <c r="A11" s="12" t="s">
        <v>1933</v>
      </c>
      <c r="B11" s="12" t="s">
        <v>0</v>
      </c>
      <c r="C11" s="1"/>
      <c r="D11" s="15"/>
      <c r="E11" s="15"/>
    </row>
    <row r="12" spans="1:5" x14ac:dyDescent="0.25">
      <c r="A12" s="2"/>
      <c r="B12" s="4"/>
      <c r="C12" s="1"/>
      <c r="D12" s="18"/>
      <c r="E12" s="17"/>
    </row>
  </sheetData>
  <mergeCells count="3">
    <mergeCell ref="A6:B6"/>
    <mergeCell ref="D6:E6"/>
    <mergeCell ref="A10:B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G19" sqref="G19"/>
    </sheetView>
  </sheetViews>
  <sheetFormatPr baseColWidth="10" defaultRowHeight="15" x14ac:dyDescent="0.25"/>
  <cols>
    <col min="2" max="2" width="27.5703125" bestFit="1" customWidth="1"/>
    <col min="8" max="8" width="14.85546875" bestFit="1" customWidth="1"/>
  </cols>
  <sheetData>
    <row r="1" spans="1:14" ht="15.75" thickBot="1" x14ac:dyDescent="0.3">
      <c r="A1" s="253" t="s">
        <v>2439</v>
      </c>
      <c r="B1" s="260" t="s">
        <v>2511</v>
      </c>
      <c r="C1" s="438" t="s">
        <v>2441</v>
      </c>
      <c r="D1" s="439"/>
      <c r="E1" s="439"/>
      <c r="F1" s="440"/>
      <c r="G1" s="255" t="s">
        <v>2440</v>
      </c>
      <c r="H1" s="254" t="s">
        <v>2444</v>
      </c>
      <c r="I1" s="438" t="s">
        <v>2442</v>
      </c>
      <c r="J1" s="439"/>
      <c r="K1" s="439"/>
      <c r="L1" s="440"/>
      <c r="M1" s="256" t="s">
        <v>2440</v>
      </c>
      <c r="N1" s="257" t="s">
        <v>2444</v>
      </c>
    </row>
    <row r="2" spans="1:14" x14ac:dyDescent="0.25">
      <c r="A2" s="411"/>
      <c r="B2" s="441" t="s">
        <v>2497</v>
      </c>
      <c r="C2" s="416"/>
      <c r="D2" s="417"/>
      <c r="E2" s="417"/>
      <c r="F2" s="418"/>
      <c r="G2" s="118"/>
      <c r="H2" s="110"/>
      <c r="I2" s="416"/>
      <c r="J2" s="417"/>
      <c r="K2" s="417"/>
      <c r="L2" s="418"/>
      <c r="M2" s="121"/>
      <c r="N2" s="109"/>
    </row>
    <row r="3" spans="1:14" ht="15.75" thickBot="1" x14ac:dyDescent="0.3">
      <c r="A3" s="443"/>
      <c r="B3" s="442"/>
      <c r="C3" s="419"/>
      <c r="D3" s="420"/>
      <c r="E3" s="420"/>
      <c r="F3" s="421"/>
      <c r="G3" s="119"/>
      <c r="H3" s="111"/>
      <c r="I3" s="419"/>
      <c r="J3" s="420"/>
      <c r="K3" s="420"/>
      <c r="L3" s="421"/>
      <c r="M3" s="120"/>
      <c r="N3" s="111"/>
    </row>
    <row r="4" spans="1:14" x14ac:dyDescent="0.25">
      <c r="A4" s="409"/>
      <c r="B4" s="431" t="s">
        <v>2443</v>
      </c>
      <c r="C4" s="413"/>
      <c r="D4" s="414"/>
      <c r="E4" s="414"/>
      <c r="F4" s="415"/>
      <c r="G4" s="117"/>
      <c r="H4" s="112"/>
      <c r="I4" s="413"/>
      <c r="J4" s="414"/>
      <c r="K4" s="414"/>
      <c r="L4" s="415"/>
      <c r="M4" s="109"/>
      <c r="N4" s="110"/>
    </row>
    <row r="5" spans="1:14" ht="15.75" thickBot="1" x14ac:dyDescent="0.3">
      <c r="A5" s="410"/>
      <c r="B5" s="432"/>
      <c r="C5" s="416"/>
      <c r="D5" s="417"/>
      <c r="E5" s="417"/>
      <c r="F5" s="418"/>
      <c r="G5" s="118"/>
      <c r="H5" s="113"/>
      <c r="I5" s="416"/>
      <c r="J5" s="417"/>
      <c r="K5" s="417"/>
      <c r="L5" s="418"/>
      <c r="M5" s="110"/>
      <c r="N5" s="110"/>
    </row>
    <row r="6" spans="1:14" x14ac:dyDescent="0.25">
      <c r="A6" s="411"/>
      <c r="B6" s="446" t="s">
        <v>2445</v>
      </c>
      <c r="C6" s="413"/>
      <c r="D6" s="414"/>
      <c r="E6" s="414"/>
      <c r="F6" s="415"/>
      <c r="G6" s="117"/>
      <c r="H6" s="109"/>
      <c r="I6" s="428"/>
      <c r="J6" s="429"/>
      <c r="K6" s="429"/>
      <c r="L6" s="430"/>
      <c r="M6" s="109"/>
      <c r="N6" s="109"/>
    </row>
    <row r="7" spans="1:14" ht="15.75" thickBot="1" x14ac:dyDescent="0.3">
      <c r="A7" s="412"/>
      <c r="B7" s="447"/>
      <c r="C7" s="416"/>
      <c r="D7" s="417"/>
      <c r="E7" s="417"/>
      <c r="F7" s="418"/>
      <c r="G7" s="118"/>
      <c r="H7" s="110"/>
      <c r="I7" s="416"/>
      <c r="J7" s="417"/>
      <c r="K7" s="417"/>
      <c r="L7" s="418"/>
      <c r="M7" s="113"/>
      <c r="N7" s="110"/>
    </row>
    <row r="8" spans="1:14" s="1" customFormat="1" x14ac:dyDescent="0.25">
      <c r="A8" s="411">
        <v>43046</v>
      </c>
      <c r="B8" s="446" t="s">
        <v>2446</v>
      </c>
      <c r="C8" s="413" t="s">
        <v>1313</v>
      </c>
      <c r="D8" s="414"/>
      <c r="E8" s="414"/>
      <c r="F8" s="415"/>
      <c r="G8" s="109">
        <v>5</v>
      </c>
      <c r="H8" s="109" t="s">
        <v>2531</v>
      </c>
      <c r="I8" s="413" t="s">
        <v>310</v>
      </c>
      <c r="J8" s="414"/>
      <c r="K8" s="414"/>
      <c r="L8" s="415"/>
      <c r="M8" s="112">
        <v>1</v>
      </c>
      <c r="N8" s="372" t="s">
        <v>1796</v>
      </c>
    </row>
    <row r="9" spans="1:14" ht="15.75" thickBot="1" x14ac:dyDescent="0.3">
      <c r="A9" s="448"/>
      <c r="B9" s="449"/>
      <c r="C9" s="416" t="s">
        <v>1599</v>
      </c>
      <c r="D9" s="417"/>
      <c r="E9" s="417"/>
      <c r="F9" s="418"/>
      <c r="G9" s="113">
        <v>50</v>
      </c>
      <c r="H9" s="113" t="s">
        <v>2532</v>
      </c>
      <c r="I9" s="419"/>
      <c r="J9" s="420"/>
      <c r="K9" s="420"/>
      <c r="L9" s="421"/>
      <c r="M9" s="111"/>
      <c r="N9" s="373"/>
    </row>
    <row r="10" spans="1:14" x14ac:dyDescent="0.25">
      <c r="A10" s="411">
        <v>43046</v>
      </c>
      <c r="B10" s="446" t="s">
        <v>2447</v>
      </c>
      <c r="C10" s="428" t="s">
        <v>2530</v>
      </c>
      <c r="D10" s="429"/>
      <c r="E10" s="429"/>
      <c r="F10" s="430"/>
      <c r="G10" s="365">
        <v>1</v>
      </c>
      <c r="H10" s="112" t="s">
        <v>2531</v>
      </c>
      <c r="I10" s="417"/>
      <c r="J10" s="417"/>
      <c r="K10" s="417"/>
      <c r="L10" s="418"/>
      <c r="M10" s="110"/>
      <c r="N10" s="110"/>
    </row>
    <row r="11" spans="1:14" ht="15.75" thickBot="1" x14ac:dyDescent="0.3">
      <c r="A11" s="448"/>
      <c r="B11" s="447"/>
      <c r="C11" s="419"/>
      <c r="D11" s="420"/>
      <c r="E11" s="420"/>
      <c r="F11" s="421"/>
      <c r="G11" s="364"/>
      <c r="H11" s="111"/>
      <c r="I11" s="435"/>
      <c r="J11" s="435"/>
      <c r="K11" s="435"/>
      <c r="L11" s="436"/>
      <c r="M11" s="111"/>
      <c r="N11" s="111"/>
    </row>
    <row r="12" spans="1:14" x14ac:dyDescent="0.25">
      <c r="A12" s="411">
        <v>43049</v>
      </c>
      <c r="B12" s="431" t="s">
        <v>2448</v>
      </c>
      <c r="C12" s="413"/>
      <c r="D12" s="414"/>
      <c r="E12" s="414"/>
      <c r="F12" s="415"/>
      <c r="G12" s="131"/>
      <c r="I12" s="416" t="s">
        <v>2533</v>
      </c>
      <c r="J12" s="417"/>
      <c r="K12" s="417"/>
      <c r="L12" s="418"/>
      <c r="M12" s="363">
        <v>36</v>
      </c>
      <c r="N12" s="110" t="s">
        <v>2531</v>
      </c>
    </row>
    <row r="13" spans="1:14" ht="15.75" thickBot="1" x14ac:dyDescent="0.3">
      <c r="A13" s="412"/>
      <c r="B13" s="450"/>
      <c r="C13" s="419"/>
      <c r="D13" s="420"/>
      <c r="E13" s="420"/>
      <c r="F13" s="421"/>
      <c r="G13" s="111"/>
      <c r="H13" s="374"/>
      <c r="I13" s="416"/>
      <c r="J13" s="417"/>
      <c r="K13" s="417"/>
      <c r="L13" s="418"/>
      <c r="M13" s="110"/>
      <c r="N13" s="110"/>
    </row>
    <row r="14" spans="1:14" x14ac:dyDescent="0.25">
      <c r="A14" s="411"/>
      <c r="B14" s="431" t="s">
        <v>2449</v>
      </c>
      <c r="C14" s="416"/>
      <c r="D14" s="417"/>
      <c r="E14" s="417"/>
      <c r="F14" s="418"/>
      <c r="G14" s="109"/>
      <c r="H14" s="109"/>
      <c r="I14" s="413"/>
      <c r="J14" s="414"/>
      <c r="K14" s="414"/>
      <c r="L14" s="415"/>
      <c r="M14" s="112"/>
      <c r="N14" s="112"/>
    </row>
    <row r="15" spans="1:14" ht="15.75" thickBot="1" x14ac:dyDescent="0.3">
      <c r="A15" s="412"/>
      <c r="B15" s="432"/>
      <c r="C15" s="419"/>
      <c r="D15" s="420"/>
      <c r="E15" s="420"/>
      <c r="F15" s="421"/>
      <c r="G15" s="111"/>
      <c r="H15" s="111"/>
      <c r="I15" s="437"/>
      <c r="J15" s="435"/>
      <c r="K15" s="435"/>
      <c r="L15" s="436"/>
      <c r="M15" s="115"/>
      <c r="N15" s="115"/>
    </row>
    <row r="16" spans="1:14" x14ac:dyDescent="0.25">
      <c r="A16" s="411"/>
      <c r="B16" s="431" t="s">
        <v>2450</v>
      </c>
      <c r="C16" s="416"/>
      <c r="D16" s="417"/>
      <c r="E16" s="417"/>
      <c r="F16" s="418"/>
      <c r="G16" s="114"/>
      <c r="H16" s="113"/>
      <c r="I16" s="416"/>
      <c r="J16" s="417"/>
      <c r="K16" s="417"/>
      <c r="L16" s="418"/>
      <c r="M16" s="113"/>
      <c r="N16" s="113"/>
    </row>
    <row r="17" spans="1:14" ht="15.75" thickBot="1" x14ac:dyDescent="0.3">
      <c r="A17" s="412"/>
      <c r="B17" s="450"/>
      <c r="C17" s="416"/>
      <c r="D17" s="417"/>
      <c r="E17" s="417"/>
      <c r="F17" s="418"/>
      <c r="G17" s="114"/>
      <c r="H17" s="113"/>
      <c r="I17" s="416"/>
      <c r="J17" s="417"/>
      <c r="K17" s="417"/>
      <c r="L17" s="418"/>
      <c r="M17" s="110"/>
      <c r="N17" s="110"/>
    </row>
    <row r="18" spans="1:14" x14ac:dyDescent="0.25">
      <c r="A18" s="258"/>
      <c r="B18" s="431" t="s">
        <v>2451</v>
      </c>
      <c r="C18" s="413"/>
      <c r="D18" s="414"/>
      <c r="E18" s="414"/>
      <c r="F18" s="415"/>
      <c r="G18" s="117"/>
      <c r="H18" s="109"/>
      <c r="I18" s="413"/>
      <c r="J18" s="414"/>
      <c r="K18" s="414"/>
      <c r="L18" s="415"/>
      <c r="M18" s="109"/>
      <c r="N18" s="109"/>
    </row>
    <row r="19" spans="1:14" ht="15.75" thickBot="1" x14ac:dyDescent="0.3">
      <c r="A19" s="259"/>
      <c r="B19" s="432"/>
      <c r="C19" s="416"/>
      <c r="D19" s="417"/>
      <c r="E19" s="417"/>
      <c r="F19" s="418"/>
      <c r="G19" s="122"/>
      <c r="H19" s="110"/>
      <c r="I19" s="416"/>
      <c r="J19" s="417"/>
      <c r="K19" s="417"/>
      <c r="L19" s="418"/>
      <c r="M19" s="110"/>
      <c r="N19" s="110"/>
    </row>
    <row r="20" spans="1:14" s="1" customFormat="1" x14ac:dyDescent="0.25">
      <c r="A20" s="411"/>
      <c r="B20" s="446" t="s">
        <v>2496</v>
      </c>
      <c r="C20" s="413"/>
      <c r="D20" s="414"/>
      <c r="E20" s="414"/>
      <c r="F20" s="415"/>
      <c r="G20" s="123"/>
      <c r="H20" s="123"/>
      <c r="I20" s="413"/>
      <c r="J20" s="414"/>
      <c r="K20" s="414"/>
      <c r="L20" s="414"/>
      <c r="M20" s="123"/>
      <c r="N20" s="109"/>
    </row>
    <row r="21" spans="1:14" ht="15.75" thickBot="1" x14ac:dyDescent="0.3">
      <c r="A21" s="443"/>
      <c r="B21" s="447"/>
      <c r="C21" s="419"/>
      <c r="D21" s="420"/>
      <c r="E21" s="420"/>
      <c r="F21" s="421"/>
      <c r="G21" s="124"/>
      <c r="H21" s="124"/>
      <c r="I21" s="444"/>
      <c r="J21" s="445"/>
      <c r="K21" s="445"/>
      <c r="L21" s="445"/>
      <c r="M21" s="124"/>
      <c r="N21" s="110"/>
    </row>
    <row r="22" spans="1:14" s="1" customFormat="1" x14ac:dyDescent="0.25">
      <c r="A22" s="422"/>
      <c r="B22" s="433" t="s">
        <v>2499</v>
      </c>
      <c r="C22" s="413"/>
      <c r="D22" s="414"/>
      <c r="E22" s="414"/>
      <c r="F22" s="415"/>
      <c r="G22" s="125"/>
      <c r="H22" s="125"/>
      <c r="I22" s="413"/>
      <c r="J22" s="414"/>
      <c r="K22" s="414"/>
      <c r="L22" s="414"/>
      <c r="M22" s="125"/>
      <c r="N22" s="109"/>
    </row>
    <row r="23" spans="1:14" ht="15.75" thickBot="1" x14ac:dyDescent="0.3">
      <c r="A23" s="423"/>
      <c r="B23" s="434"/>
      <c r="C23" s="419"/>
      <c r="D23" s="420"/>
      <c r="E23" s="420"/>
      <c r="F23" s="420"/>
      <c r="G23" s="130"/>
      <c r="H23" s="130"/>
      <c r="I23" s="419"/>
      <c r="J23" s="420"/>
      <c r="K23" s="420"/>
      <c r="L23" s="420"/>
      <c r="M23" s="127"/>
      <c r="N23" s="111"/>
    </row>
    <row r="24" spans="1:14" x14ac:dyDescent="0.25">
      <c r="A24" s="422"/>
      <c r="B24" s="431" t="s">
        <v>2500</v>
      </c>
      <c r="C24" s="413"/>
      <c r="D24" s="414"/>
      <c r="E24" s="414"/>
      <c r="F24" s="415"/>
      <c r="G24" s="131"/>
      <c r="H24" s="131"/>
      <c r="I24" s="413"/>
      <c r="J24" s="414"/>
      <c r="K24" s="414"/>
      <c r="L24" s="415"/>
      <c r="M24" s="132"/>
      <c r="N24" s="126"/>
    </row>
    <row r="25" spans="1:14" ht="15.75" thickBot="1" x14ac:dyDescent="0.3">
      <c r="A25" s="424"/>
      <c r="B25" s="432"/>
      <c r="C25" s="419"/>
      <c r="D25" s="420"/>
      <c r="E25" s="420"/>
      <c r="F25" s="421"/>
      <c r="G25" s="129"/>
      <c r="H25" s="129"/>
      <c r="I25" s="419"/>
      <c r="J25" s="420"/>
      <c r="K25" s="420"/>
      <c r="L25" s="421"/>
      <c r="M25" s="133"/>
      <c r="N25" s="128"/>
    </row>
    <row r="26" spans="1:14" x14ac:dyDescent="0.25">
      <c r="A26" s="422"/>
      <c r="B26" s="431" t="s">
        <v>2501</v>
      </c>
      <c r="C26" s="413"/>
      <c r="D26" s="414"/>
      <c r="E26" s="414"/>
      <c r="F26" s="415"/>
      <c r="G26" s="131"/>
      <c r="H26" s="136"/>
      <c r="I26" s="425"/>
      <c r="J26" s="426"/>
      <c r="K26" s="426"/>
      <c r="L26" s="427"/>
      <c r="M26" s="109"/>
      <c r="N26" s="134"/>
    </row>
    <row r="27" spans="1:14" ht="15.75" thickBot="1" x14ac:dyDescent="0.3">
      <c r="A27" s="424"/>
      <c r="B27" s="432"/>
      <c r="C27" s="419"/>
      <c r="D27" s="420"/>
      <c r="E27" s="420"/>
      <c r="F27" s="421"/>
      <c r="G27" s="129"/>
      <c r="H27" s="137"/>
      <c r="I27" s="419"/>
      <c r="J27" s="420"/>
      <c r="K27" s="420"/>
      <c r="L27" s="421"/>
      <c r="M27" s="111"/>
      <c r="N27" s="135"/>
    </row>
    <row r="28" spans="1:14" x14ac:dyDescent="0.25">
      <c r="A28" s="422"/>
      <c r="B28" s="431" t="s">
        <v>2512</v>
      </c>
      <c r="C28" s="413"/>
      <c r="D28" s="414"/>
      <c r="E28" s="414"/>
      <c r="F28" s="415"/>
      <c r="G28" s="131"/>
      <c r="H28" s="131"/>
      <c r="I28" s="413"/>
      <c r="J28" s="414"/>
      <c r="K28" s="414"/>
      <c r="L28" s="415"/>
      <c r="M28" s="109"/>
      <c r="N28" s="109"/>
    </row>
    <row r="29" spans="1:14" ht="15.75" thickBot="1" x14ac:dyDescent="0.3">
      <c r="A29" s="423"/>
      <c r="B29" s="432"/>
      <c r="C29" s="419"/>
      <c r="D29" s="420"/>
      <c r="E29" s="420"/>
      <c r="F29" s="421"/>
      <c r="G29" s="129"/>
      <c r="H29" s="129"/>
      <c r="I29" s="419"/>
      <c r="J29" s="420"/>
      <c r="K29" s="420"/>
      <c r="L29" s="421"/>
      <c r="M29" s="129"/>
      <c r="N29" s="129"/>
    </row>
    <row r="30" spans="1:14" x14ac:dyDescent="0.25">
      <c r="A30" s="422"/>
      <c r="B30" s="431" t="s">
        <v>2502</v>
      </c>
      <c r="C30" s="413"/>
      <c r="D30" s="414"/>
      <c r="E30" s="414"/>
      <c r="F30" s="415"/>
      <c r="G30" s="131"/>
      <c r="H30" s="131"/>
      <c r="I30" s="428"/>
      <c r="J30" s="429"/>
      <c r="K30" s="429"/>
      <c r="L30" s="430"/>
      <c r="M30" s="109"/>
      <c r="N30" s="109"/>
    </row>
    <row r="31" spans="1:14" ht="15.75" thickBot="1" x14ac:dyDescent="0.3">
      <c r="A31" s="424"/>
      <c r="B31" s="432"/>
      <c r="C31" s="419"/>
      <c r="D31" s="420"/>
      <c r="E31" s="420"/>
      <c r="F31" s="421"/>
      <c r="G31" s="129"/>
      <c r="H31" s="129"/>
      <c r="I31" s="419"/>
      <c r="J31" s="420"/>
      <c r="K31" s="420"/>
      <c r="L31" s="421"/>
      <c r="M31" s="129"/>
      <c r="N31" s="129"/>
    </row>
    <row r="32" spans="1:14" x14ac:dyDescent="0.25">
      <c r="A32" s="422"/>
      <c r="B32" s="431" t="s">
        <v>2505</v>
      </c>
      <c r="C32" s="413"/>
      <c r="D32" s="414"/>
      <c r="E32" s="414"/>
      <c r="F32" s="415"/>
      <c r="G32" s="131"/>
      <c r="H32" s="131"/>
      <c r="I32" s="413"/>
      <c r="J32" s="414"/>
      <c r="K32" s="414"/>
      <c r="L32" s="415"/>
      <c r="M32" s="109"/>
      <c r="N32" s="132"/>
    </row>
    <row r="33" spans="1:14" ht="15.75" thickBot="1" x14ac:dyDescent="0.3">
      <c r="A33" s="424"/>
      <c r="B33" s="432"/>
      <c r="C33" s="419"/>
      <c r="D33" s="420"/>
      <c r="E33" s="420"/>
      <c r="F33" s="421"/>
      <c r="G33" s="129"/>
      <c r="H33" s="129"/>
      <c r="I33" s="419"/>
      <c r="J33" s="420"/>
      <c r="K33" s="420"/>
      <c r="L33" s="421"/>
      <c r="M33" s="129"/>
      <c r="N33" s="138"/>
    </row>
    <row r="34" spans="1:14" x14ac:dyDescent="0.25">
      <c r="A34" s="422"/>
      <c r="B34" s="431" t="s">
        <v>2506</v>
      </c>
      <c r="C34" s="413"/>
      <c r="D34" s="414"/>
      <c r="E34" s="414"/>
      <c r="F34" s="415"/>
      <c r="G34" s="131"/>
      <c r="H34" s="131"/>
      <c r="I34" s="428"/>
      <c r="J34" s="429"/>
      <c r="K34" s="429"/>
      <c r="L34" s="430"/>
      <c r="M34" s="109"/>
      <c r="N34" s="132"/>
    </row>
    <row r="35" spans="1:14" ht="15.75" thickBot="1" x14ac:dyDescent="0.3">
      <c r="A35" s="424"/>
      <c r="B35" s="432"/>
      <c r="C35" s="419"/>
      <c r="D35" s="420"/>
      <c r="E35" s="420"/>
      <c r="F35" s="421"/>
      <c r="G35" s="129"/>
      <c r="H35" s="129"/>
      <c r="I35" s="419"/>
      <c r="J35" s="420"/>
      <c r="K35" s="420"/>
      <c r="L35" s="421"/>
      <c r="M35" s="129"/>
      <c r="N35" s="138"/>
    </row>
  </sheetData>
  <mergeCells count="103">
    <mergeCell ref="A34:A35"/>
    <mergeCell ref="B34:B35"/>
    <mergeCell ref="C34:F34"/>
    <mergeCell ref="I34:L34"/>
    <mergeCell ref="C35:F35"/>
    <mergeCell ref="I35:L35"/>
    <mergeCell ref="I22:L22"/>
    <mergeCell ref="I23:L23"/>
    <mergeCell ref="C22:F22"/>
    <mergeCell ref="C24:F24"/>
    <mergeCell ref="C25:F25"/>
    <mergeCell ref="C23:F23"/>
    <mergeCell ref="I33:L33"/>
    <mergeCell ref="C33:F33"/>
    <mergeCell ref="B14:B15"/>
    <mergeCell ref="I19:L19"/>
    <mergeCell ref="I24:L24"/>
    <mergeCell ref="I25:L25"/>
    <mergeCell ref="C19:F19"/>
    <mergeCell ref="A24:A25"/>
    <mergeCell ref="C10:F10"/>
    <mergeCell ref="B12:B13"/>
    <mergeCell ref="B32:B33"/>
    <mergeCell ref="A32:A33"/>
    <mergeCell ref="C32:F32"/>
    <mergeCell ref="C31:F31"/>
    <mergeCell ref="A14:A15"/>
    <mergeCell ref="A26:A27"/>
    <mergeCell ref="B26:B27"/>
    <mergeCell ref="A12:A13"/>
    <mergeCell ref="A20:A21"/>
    <mergeCell ref="C12:F12"/>
    <mergeCell ref="A2:A3"/>
    <mergeCell ref="C21:F21"/>
    <mergeCell ref="I21:L21"/>
    <mergeCell ref="B20:B21"/>
    <mergeCell ref="C20:F20"/>
    <mergeCell ref="A8:A9"/>
    <mergeCell ref="B8:B9"/>
    <mergeCell ref="C8:F8"/>
    <mergeCell ref="I8:L8"/>
    <mergeCell ref="B4:B5"/>
    <mergeCell ref="B6:B7"/>
    <mergeCell ref="B10:B11"/>
    <mergeCell ref="C11:F11"/>
    <mergeCell ref="C4:F4"/>
    <mergeCell ref="C7:F7"/>
    <mergeCell ref="I20:L20"/>
    <mergeCell ref="B16:B17"/>
    <mergeCell ref="C16:F16"/>
    <mergeCell ref="I16:L16"/>
    <mergeCell ref="C17:F17"/>
    <mergeCell ref="I17:L17"/>
    <mergeCell ref="B18:B19"/>
    <mergeCell ref="A16:A17"/>
    <mergeCell ref="A10:A11"/>
    <mergeCell ref="I1:L1"/>
    <mergeCell ref="B2:B3"/>
    <mergeCell ref="C2:F2"/>
    <mergeCell ref="I2:L2"/>
    <mergeCell ref="C3:F3"/>
    <mergeCell ref="I3:L3"/>
    <mergeCell ref="C1:F1"/>
    <mergeCell ref="I4:L4"/>
    <mergeCell ref="I5:L5"/>
    <mergeCell ref="C5:F5"/>
    <mergeCell ref="I9:L9"/>
    <mergeCell ref="I6:L6"/>
    <mergeCell ref="I7:L7"/>
    <mergeCell ref="C18:F18"/>
    <mergeCell ref="I18:L18"/>
    <mergeCell ref="C9:F9"/>
    <mergeCell ref="C6:F6"/>
    <mergeCell ref="C13:F13"/>
    <mergeCell ref="I10:L10"/>
    <mergeCell ref="I11:L11"/>
    <mergeCell ref="I15:L15"/>
    <mergeCell ref="I12:L12"/>
    <mergeCell ref="C14:F14"/>
    <mergeCell ref="A4:A5"/>
    <mergeCell ref="A6:A7"/>
    <mergeCell ref="I32:L32"/>
    <mergeCell ref="I13:L13"/>
    <mergeCell ref="I14:L14"/>
    <mergeCell ref="C15:F15"/>
    <mergeCell ref="A28:A29"/>
    <mergeCell ref="A30:A31"/>
    <mergeCell ref="C30:F30"/>
    <mergeCell ref="I26:L26"/>
    <mergeCell ref="I30:L30"/>
    <mergeCell ref="I31:L31"/>
    <mergeCell ref="B30:B31"/>
    <mergeCell ref="B28:B29"/>
    <mergeCell ref="C28:F28"/>
    <mergeCell ref="C29:F29"/>
    <mergeCell ref="I28:L28"/>
    <mergeCell ref="I29:L29"/>
    <mergeCell ref="C26:F26"/>
    <mergeCell ref="C27:F27"/>
    <mergeCell ref="A22:A23"/>
    <mergeCell ref="B22:B23"/>
    <mergeCell ref="B24:B25"/>
    <mergeCell ref="I27:L2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REACTIVOS</vt:lpstr>
      <vt:lpstr>MATERIALES</vt:lpstr>
      <vt:lpstr>ENTREGAS</vt:lpstr>
      <vt:lpstr>Hoja1</vt:lpstr>
      <vt:lpstr>07-10 NOV -2017</vt:lpstr>
    </vt:vector>
  </TitlesOfParts>
  <Company>UNIVERSIDAD DISTRITAL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FAMARENA</dc:creator>
  <cp:lastModifiedBy>FAMARENA</cp:lastModifiedBy>
  <cp:lastPrinted>2016-04-22T14:37:20Z</cp:lastPrinted>
  <dcterms:created xsi:type="dcterms:W3CDTF">2013-12-11T19:31:16Z</dcterms:created>
  <dcterms:modified xsi:type="dcterms:W3CDTF">2017-11-10T16:29:17Z</dcterms:modified>
</cp:coreProperties>
</file>