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1600" windowHeight="9735" activeTab="4"/>
  </bookViews>
  <sheets>
    <sheet name="REACTIVOS" sheetId="1" r:id="rId1"/>
    <sheet name="MATERIALES" sheetId="2" r:id="rId2"/>
    <sheet name="ENTREGAS" sheetId="8" state="hidden" r:id="rId3"/>
    <sheet name="Hoja1" sheetId="10" state="hidden" r:id="rId4"/>
    <sheet name="ENTREGAS " sheetId="11" r:id="rId5"/>
  </sheets>
  <calcPr calcId="152511"/>
</workbook>
</file>

<file path=xl/calcChain.xml><?xml version="1.0" encoding="utf-8"?>
<calcChain xmlns="http://schemas.openxmlformats.org/spreadsheetml/2006/main">
  <c r="AK757" i="1" l="1"/>
  <c r="S757" i="1"/>
  <c r="AL757" i="1" s="1"/>
  <c r="AK756" i="1"/>
  <c r="S756" i="1"/>
  <c r="AL756" i="1" s="1"/>
  <c r="AK755" i="1"/>
  <c r="S755" i="1"/>
  <c r="AL755" i="1" s="1"/>
  <c r="AK754" i="1"/>
  <c r="S754" i="1"/>
  <c r="AK753" i="1"/>
  <c r="S753" i="1"/>
  <c r="AL753" i="1" s="1"/>
  <c r="AK752" i="1"/>
  <c r="S752" i="1"/>
  <c r="AL752" i="1" s="1"/>
  <c r="AK751" i="1"/>
  <c r="S751" i="1"/>
  <c r="AL751" i="1" s="1"/>
  <c r="AK750" i="1"/>
  <c r="S750" i="1"/>
  <c r="AK749" i="1"/>
  <c r="S749" i="1"/>
  <c r="AL749" i="1" s="1"/>
  <c r="AK748" i="1"/>
  <c r="S748" i="1"/>
  <c r="AL748" i="1" s="1"/>
  <c r="AK746" i="1"/>
  <c r="S746" i="1"/>
  <c r="AL746" i="1" s="1"/>
  <c r="AK742" i="1"/>
  <c r="S742" i="1"/>
  <c r="AK741" i="1"/>
  <c r="S741" i="1"/>
  <c r="AL741" i="1" s="1"/>
  <c r="AK740" i="1"/>
  <c r="R740" i="1"/>
  <c r="S740" i="1" s="1"/>
  <c r="AL740" i="1" s="1"/>
  <c r="AK739" i="1"/>
  <c r="S739" i="1"/>
  <c r="AL739" i="1" s="1"/>
  <c r="AK738" i="1"/>
  <c r="S738" i="1"/>
  <c r="AL738" i="1" s="1"/>
  <c r="AK736" i="1"/>
  <c r="S736" i="1"/>
  <c r="AK735" i="1"/>
  <c r="S735" i="1"/>
  <c r="AK734" i="1"/>
  <c r="S734" i="1"/>
  <c r="AL734" i="1" s="1"/>
  <c r="AK733" i="1"/>
  <c r="S733" i="1"/>
  <c r="AL733" i="1" s="1"/>
  <c r="AK732" i="1"/>
  <c r="S732" i="1"/>
  <c r="AL732" i="1" s="1"/>
  <c r="S731" i="1"/>
  <c r="AK730" i="1"/>
  <c r="S730" i="1"/>
  <c r="AL730" i="1" s="1"/>
  <c r="AK729" i="1"/>
  <c r="S729" i="1"/>
  <c r="AK728" i="1"/>
  <c r="S728" i="1"/>
  <c r="AL728" i="1" s="1"/>
  <c r="AK727" i="1"/>
  <c r="S727" i="1"/>
  <c r="AL727" i="1" s="1"/>
  <c r="AK726" i="1"/>
  <c r="S726" i="1"/>
  <c r="AL726" i="1" s="1"/>
  <c r="AK725" i="1"/>
  <c r="S725" i="1"/>
  <c r="AK724" i="1"/>
  <c r="S724" i="1"/>
  <c r="AL724" i="1" s="1"/>
  <c r="AK723" i="1"/>
  <c r="S723" i="1"/>
  <c r="AL723" i="1" s="1"/>
  <c r="AK722" i="1"/>
  <c r="S722" i="1"/>
  <c r="AL722" i="1" s="1"/>
  <c r="AK721" i="1"/>
  <c r="S721" i="1"/>
  <c r="AL720" i="1"/>
  <c r="AK720" i="1"/>
  <c r="AK719" i="1"/>
  <c r="S719" i="1"/>
  <c r="AL719" i="1" s="1"/>
  <c r="AK718" i="1"/>
  <c r="S718" i="1"/>
  <c r="AL718" i="1" s="1"/>
  <c r="AK717" i="1"/>
  <c r="S717" i="1"/>
  <c r="AL717" i="1" s="1"/>
  <c r="AK716" i="1"/>
  <c r="S716" i="1"/>
  <c r="AK715" i="1"/>
  <c r="S715" i="1"/>
  <c r="AL715" i="1" s="1"/>
  <c r="AK714" i="1"/>
  <c r="S714" i="1"/>
  <c r="AL714" i="1" s="1"/>
  <c r="AK713" i="1"/>
  <c r="S713" i="1"/>
  <c r="AL713" i="1" s="1"/>
  <c r="AK712" i="1"/>
  <c r="S712" i="1"/>
  <c r="AK711" i="1"/>
  <c r="S711" i="1"/>
  <c r="AL711" i="1" s="1"/>
  <c r="AK710" i="1"/>
  <c r="U710" i="1"/>
  <c r="S710" i="1"/>
  <c r="AL710" i="1" s="1"/>
  <c r="R710" i="1"/>
  <c r="AK709" i="1"/>
  <c r="S709" i="1"/>
  <c r="AL709" i="1" s="1"/>
  <c r="S708" i="1"/>
  <c r="AK707" i="1"/>
  <c r="S707" i="1"/>
  <c r="AL707" i="1" s="1"/>
  <c r="AK706" i="1"/>
  <c r="S706" i="1"/>
  <c r="AK705" i="1"/>
  <c r="S705" i="1"/>
  <c r="AL705" i="1" s="1"/>
  <c r="AK704" i="1"/>
  <c r="S704" i="1"/>
  <c r="AL704" i="1" s="1"/>
  <c r="AK703" i="1"/>
  <c r="S703" i="1"/>
  <c r="AL703" i="1" s="1"/>
  <c r="AK702" i="1"/>
  <c r="S702" i="1"/>
  <c r="AK701" i="1"/>
  <c r="S701" i="1"/>
  <c r="AL701" i="1" s="1"/>
  <c r="AK700" i="1"/>
  <c r="S700" i="1"/>
  <c r="AL700" i="1" s="1"/>
  <c r="AK699" i="1"/>
  <c r="S699" i="1"/>
  <c r="AL699" i="1" s="1"/>
  <c r="AK698" i="1"/>
  <c r="S698" i="1"/>
  <c r="AK697" i="1"/>
  <c r="S697" i="1"/>
  <c r="AL697" i="1" s="1"/>
  <c r="AK696" i="1"/>
  <c r="S696" i="1"/>
  <c r="AL696" i="1" s="1"/>
  <c r="AK695" i="1"/>
  <c r="S695" i="1"/>
  <c r="AL695" i="1" s="1"/>
  <c r="AK694" i="1"/>
  <c r="S694" i="1"/>
  <c r="AK693" i="1"/>
  <c r="S693" i="1"/>
  <c r="AL693" i="1" s="1"/>
  <c r="AK692" i="1"/>
  <c r="S692" i="1"/>
  <c r="AL692" i="1" s="1"/>
  <c r="AK691" i="1"/>
  <c r="S691" i="1"/>
  <c r="AL691" i="1" s="1"/>
  <c r="AK690" i="1"/>
  <c r="S690" i="1"/>
  <c r="AK689" i="1"/>
  <c r="S689" i="1"/>
  <c r="AL689" i="1" s="1"/>
  <c r="AK688" i="1"/>
  <c r="S688" i="1"/>
  <c r="AL688" i="1" s="1"/>
  <c r="AK687" i="1"/>
  <c r="S687" i="1"/>
  <c r="AL687" i="1" s="1"/>
  <c r="AK686" i="1"/>
  <c r="S686" i="1"/>
  <c r="AK685" i="1"/>
  <c r="S685" i="1"/>
  <c r="AL685" i="1" s="1"/>
  <c r="AK684" i="1"/>
  <c r="S684" i="1"/>
  <c r="AL684" i="1" s="1"/>
  <c r="AK683" i="1"/>
  <c r="S683" i="1"/>
  <c r="AL683" i="1" s="1"/>
  <c r="AK682" i="1"/>
  <c r="S682" i="1"/>
  <c r="AK681" i="1"/>
  <c r="S681" i="1"/>
  <c r="AL681" i="1" s="1"/>
  <c r="AK680" i="1"/>
  <c r="S680" i="1"/>
  <c r="AL680" i="1" s="1"/>
  <c r="AK679" i="1"/>
  <c r="S679" i="1"/>
  <c r="AL679" i="1" s="1"/>
  <c r="AK678" i="1"/>
  <c r="S678" i="1"/>
  <c r="AK677" i="1"/>
  <c r="S677" i="1"/>
  <c r="AL677" i="1" s="1"/>
  <c r="AK676" i="1"/>
  <c r="S676" i="1"/>
  <c r="AL676" i="1" s="1"/>
  <c r="AK675" i="1"/>
  <c r="S675" i="1"/>
  <c r="AL675" i="1" s="1"/>
  <c r="AK674" i="1"/>
  <c r="S674" i="1"/>
  <c r="AK673" i="1"/>
  <c r="S673" i="1"/>
  <c r="AL673" i="1" s="1"/>
  <c r="R673" i="1"/>
  <c r="AK672" i="1"/>
  <c r="S672" i="1"/>
  <c r="AL672" i="1" s="1"/>
  <c r="AK671" i="1"/>
  <c r="S671" i="1"/>
  <c r="AL671" i="1" s="1"/>
  <c r="AK670" i="1"/>
  <c r="S670" i="1"/>
  <c r="AL670" i="1" s="1"/>
  <c r="AK669" i="1"/>
  <c r="S669" i="1"/>
  <c r="AK668" i="1"/>
  <c r="S668" i="1"/>
  <c r="AL668" i="1" s="1"/>
  <c r="AK667" i="1"/>
  <c r="S667" i="1"/>
  <c r="AL667" i="1" s="1"/>
  <c r="AK666" i="1"/>
  <c r="S666" i="1"/>
  <c r="AL666" i="1" s="1"/>
  <c r="AK665" i="1"/>
  <c r="S665" i="1"/>
  <c r="AK664" i="1"/>
  <c r="S664" i="1"/>
  <c r="AL664" i="1" s="1"/>
  <c r="AK663" i="1"/>
  <c r="S663" i="1"/>
  <c r="AL663" i="1" s="1"/>
  <c r="AK662" i="1"/>
  <c r="S662" i="1"/>
  <c r="AL662" i="1" s="1"/>
  <c r="AK661" i="1"/>
  <c r="S661" i="1"/>
  <c r="AL660" i="1"/>
  <c r="T660" i="1"/>
  <c r="AK660" i="1" s="1"/>
  <c r="S660" i="1"/>
  <c r="AK659" i="1"/>
  <c r="S659" i="1"/>
  <c r="AL659" i="1" s="1"/>
  <c r="AK658" i="1"/>
  <c r="S658" i="1"/>
  <c r="AK657" i="1"/>
  <c r="S657" i="1"/>
  <c r="AL657" i="1" s="1"/>
  <c r="AK656" i="1"/>
  <c r="S656" i="1"/>
  <c r="AL656" i="1" s="1"/>
  <c r="AK655" i="1"/>
  <c r="S655" i="1"/>
  <c r="AL655" i="1" s="1"/>
  <c r="AK654" i="1"/>
  <c r="S654" i="1"/>
  <c r="AL653" i="1"/>
  <c r="T653" i="1"/>
  <c r="AK653" i="1" s="1"/>
  <c r="S653" i="1"/>
  <c r="AK652" i="1"/>
  <c r="S652" i="1"/>
  <c r="AL652" i="1" s="1"/>
  <c r="AK651" i="1"/>
  <c r="S651" i="1"/>
  <c r="AK650" i="1"/>
  <c r="S650" i="1"/>
  <c r="AL650" i="1" s="1"/>
  <c r="AK649" i="1"/>
  <c r="S649" i="1"/>
  <c r="AL649" i="1" s="1"/>
  <c r="AK648" i="1"/>
  <c r="S648" i="1"/>
  <c r="AL648" i="1" s="1"/>
  <c r="S647" i="1"/>
  <c r="AK646" i="1"/>
  <c r="S646" i="1"/>
  <c r="AL646" i="1" s="1"/>
  <c r="AK645" i="1"/>
  <c r="S645" i="1"/>
  <c r="AK644" i="1"/>
  <c r="S644" i="1"/>
  <c r="AL644" i="1" s="1"/>
  <c r="R644" i="1"/>
  <c r="AK643" i="1"/>
  <c r="S643" i="1"/>
  <c r="AL643" i="1" s="1"/>
  <c r="AK642" i="1"/>
  <c r="S642" i="1"/>
  <c r="AL642" i="1" s="1"/>
  <c r="AK641" i="1"/>
  <c r="S641" i="1"/>
  <c r="AL641" i="1" s="1"/>
  <c r="AK640" i="1"/>
  <c r="R640" i="1"/>
  <c r="S640" i="1" s="1"/>
  <c r="AK639" i="1"/>
  <c r="S639" i="1"/>
  <c r="AL638" i="1"/>
  <c r="T638" i="1"/>
  <c r="AK638" i="1" s="1"/>
  <c r="S638" i="1"/>
  <c r="AK637" i="1"/>
  <c r="S637" i="1"/>
  <c r="AL637" i="1" s="1"/>
  <c r="AK636" i="1"/>
  <c r="S636" i="1"/>
  <c r="AK635" i="1"/>
  <c r="S635" i="1"/>
  <c r="AL635" i="1" s="1"/>
  <c r="AK634" i="1"/>
  <c r="S634" i="1"/>
  <c r="AL634" i="1" s="1"/>
  <c r="AK633" i="1"/>
  <c r="S633" i="1"/>
  <c r="AL633" i="1" s="1"/>
  <c r="AK632" i="1"/>
  <c r="R632" i="1"/>
  <c r="S632" i="1" s="1"/>
  <c r="AK631" i="1"/>
  <c r="S631" i="1"/>
  <c r="AK630" i="1"/>
  <c r="S630" i="1"/>
  <c r="AL630" i="1" s="1"/>
  <c r="AK629" i="1"/>
  <c r="S629" i="1"/>
  <c r="AL629" i="1" s="1"/>
  <c r="AK628" i="1"/>
  <c r="S628" i="1"/>
  <c r="AL628" i="1" s="1"/>
  <c r="S623" i="1"/>
  <c r="AK622" i="1"/>
  <c r="S622" i="1"/>
  <c r="AL622" i="1" s="1"/>
  <c r="AK621" i="1"/>
  <c r="S621" i="1"/>
  <c r="AK620" i="1"/>
  <c r="S620" i="1"/>
  <c r="AL620" i="1" s="1"/>
  <c r="AK619" i="1"/>
  <c r="S619" i="1"/>
  <c r="AL619" i="1" s="1"/>
  <c r="AK618" i="1"/>
  <c r="S618" i="1"/>
  <c r="AL618" i="1" s="1"/>
  <c r="AK617" i="1"/>
  <c r="S617" i="1"/>
  <c r="AK616" i="1"/>
  <c r="S616" i="1"/>
  <c r="AL616" i="1" s="1"/>
  <c r="AK615" i="1"/>
  <c r="S615" i="1"/>
  <c r="AL615" i="1" s="1"/>
  <c r="AK614" i="1"/>
  <c r="S614" i="1"/>
  <c r="AL614" i="1" s="1"/>
  <c r="AK613" i="1"/>
  <c r="S613" i="1"/>
  <c r="AK612" i="1"/>
  <c r="S612" i="1"/>
  <c r="AL612" i="1" s="1"/>
  <c r="AK611" i="1"/>
  <c r="S611" i="1"/>
  <c r="AL611" i="1" s="1"/>
  <c r="AK610" i="1"/>
  <c r="S610" i="1"/>
  <c r="AL610" i="1" s="1"/>
  <c r="AK609" i="1"/>
  <c r="S609" i="1"/>
  <c r="AK608" i="1"/>
  <c r="S608" i="1"/>
  <c r="AL608" i="1" s="1"/>
  <c r="AK607" i="1"/>
  <c r="S607" i="1"/>
  <c r="AL607" i="1" s="1"/>
  <c r="AK606" i="1"/>
  <c r="S606" i="1"/>
  <c r="AL606" i="1" s="1"/>
  <c r="AK605" i="1"/>
  <c r="S605" i="1"/>
  <c r="AK604" i="1"/>
  <c r="S604" i="1"/>
  <c r="AL604" i="1" s="1"/>
  <c r="AK603" i="1"/>
  <c r="S603" i="1"/>
  <c r="AL603" i="1" s="1"/>
  <c r="AK602" i="1"/>
  <c r="S602" i="1"/>
  <c r="AL602" i="1" s="1"/>
  <c r="AK601" i="1"/>
  <c r="S601" i="1"/>
  <c r="AK600" i="1"/>
  <c r="S600" i="1"/>
  <c r="AL600" i="1" s="1"/>
  <c r="AK599" i="1"/>
  <c r="S599" i="1"/>
  <c r="AL599" i="1" s="1"/>
  <c r="AK598" i="1"/>
  <c r="S598" i="1"/>
  <c r="AL598" i="1" s="1"/>
  <c r="AK597" i="1"/>
  <c r="S597" i="1"/>
  <c r="AK596" i="1"/>
  <c r="S596" i="1"/>
  <c r="AL596" i="1" s="1"/>
  <c r="AK595" i="1"/>
  <c r="S595" i="1"/>
  <c r="AL595" i="1" s="1"/>
  <c r="AK594" i="1"/>
  <c r="S594" i="1"/>
  <c r="AL594" i="1" s="1"/>
  <c r="AK593" i="1"/>
  <c r="S593" i="1"/>
  <c r="AK592" i="1"/>
  <c r="S592" i="1"/>
  <c r="AL592" i="1" s="1"/>
  <c r="AK591" i="1"/>
  <c r="S591" i="1"/>
  <c r="AL591" i="1" s="1"/>
  <c r="AK590" i="1"/>
  <c r="S590" i="1"/>
  <c r="AL590" i="1" s="1"/>
  <c r="AK589" i="1"/>
  <c r="S589" i="1"/>
  <c r="AK588" i="1"/>
  <c r="S588" i="1"/>
  <c r="AL588" i="1" s="1"/>
  <c r="AK587" i="1"/>
  <c r="AL587" i="1" s="1"/>
  <c r="AK584" i="1"/>
  <c r="S584" i="1"/>
  <c r="AK583" i="1"/>
  <c r="S583" i="1"/>
  <c r="AL583" i="1" s="1"/>
  <c r="AK581" i="1"/>
  <c r="S581" i="1"/>
  <c r="AL581" i="1" s="1"/>
  <c r="AK580" i="1"/>
  <c r="S580" i="1"/>
  <c r="AL580" i="1" s="1"/>
  <c r="AK579" i="1"/>
  <c r="S579" i="1"/>
  <c r="AK578" i="1"/>
  <c r="S578" i="1"/>
  <c r="AL578" i="1" s="1"/>
  <c r="AK577" i="1"/>
  <c r="S577" i="1"/>
  <c r="AL577" i="1" s="1"/>
  <c r="AK576" i="1"/>
  <c r="S576" i="1"/>
  <c r="AL576" i="1" s="1"/>
  <c r="AK574" i="1"/>
  <c r="S574" i="1"/>
  <c r="AL574" i="1" s="1"/>
  <c r="AK572" i="1"/>
  <c r="S572" i="1"/>
  <c r="AK571" i="1"/>
  <c r="S571" i="1"/>
  <c r="AL571" i="1" s="1"/>
  <c r="AK570" i="1"/>
  <c r="S570" i="1"/>
  <c r="AL570" i="1" s="1"/>
  <c r="AK569" i="1"/>
  <c r="S569" i="1"/>
  <c r="AL569" i="1" s="1"/>
  <c r="AK568" i="1"/>
  <c r="S568" i="1"/>
  <c r="AK567" i="1"/>
  <c r="S567" i="1"/>
  <c r="AL567" i="1" s="1"/>
  <c r="AK566" i="1"/>
  <c r="S566" i="1"/>
  <c r="AL566" i="1" s="1"/>
  <c r="AK565" i="1"/>
  <c r="S565" i="1"/>
  <c r="AL565" i="1" s="1"/>
  <c r="AK564" i="1"/>
  <c r="S564" i="1"/>
  <c r="AK563" i="1"/>
  <c r="S563" i="1"/>
  <c r="AL563" i="1" s="1"/>
  <c r="AK562" i="1"/>
  <c r="S562" i="1"/>
  <c r="AL562" i="1" s="1"/>
  <c r="AK561" i="1"/>
  <c r="S561" i="1"/>
  <c r="AL561" i="1" s="1"/>
  <c r="AK560" i="1"/>
  <c r="S560" i="1"/>
  <c r="AK559" i="1"/>
  <c r="S559" i="1"/>
  <c r="AL559" i="1" s="1"/>
  <c r="AK558" i="1"/>
  <c r="S558" i="1"/>
  <c r="AL558" i="1" s="1"/>
  <c r="AK557" i="1"/>
  <c r="S557" i="1"/>
  <c r="AL557" i="1" s="1"/>
  <c r="AK556" i="1"/>
  <c r="S556" i="1"/>
  <c r="AK555" i="1"/>
  <c r="S555" i="1"/>
  <c r="AL555" i="1" s="1"/>
  <c r="AK554" i="1"/>
  <c r="S554" i="1"/>
  <c r="AL554" i="1" s="1"/>
  <c r="AK553" i="1"/>
  <c r="S553" i="1"/>
  <c r="AL553" i="1" s="1"/>
  <c r="AK552" i="1"/>
  <c r="S552" i="1"/>
  <c r="AK551" i="1"/>
  <c r="S551" i="1"/>
  <c r="AL551" i="1" s="1"/>
  <c r="AK550" i="1"/>
  <c r="S550" i="1"/>
  <c r="AL550" i="1" s="1"/>
  <c r="AK549" i="1"/>
  <c r="S549" i="1"/>
  <c r="AL549" i="1" s="1"/>
  <c r="AK548" i="1"/>
  <c r="S548" i="1"/>
  <c r="AK547" i="1"/>
  <c r="S547" i="1"/>
  <c r="AL547" i="1" s="1"/>
  <c r="AK546" i="1"/>
  <c r="S546" i="1"/>
  <c r="AL546" i="1" s="1"/>
  <c r="AK545" i="1"/>
  <c r="S545" i="1"/>
  <c r="AL545" i="1" s="1"/>
  <c r="AK544" i="1"/>
  <c r="S544" i="1"/>
  <c r="AK543" i="1"/>
  <c r="S543" i="1"/>
  <c r="AL543" i="1" s="1"/>
  <c r="AK542" i="1"/>
  <c r="S542" i="1"/>
  <c r="AL542" i="1" s="1"/>
  <c r="AK541" i="1"/>
  <c r="S541" i="1"/>
  <c r="AL541" i="1" s="1"/>
  <c r="AK540" i="1"/>
  <c r="S540" i="1"/>
  <c r="AK539" i="1"/>
  <c r="S539" i="1"/>
  <c r="AL539" i="1" s="1"/>
  <c r="AK538" i="1"/>
  <c r="S538" i="1"/>
  <c r="AL538" i="1" s="1"/>
  <c r="AK537" i="1"/>
  <c r="S537" i="1"/>
  <c r="AL537" i="1" s="1"/>
  <c r="AK536" i="1"/>
  <c r="S536" i="1"/>
  <c r="AK535" i="1"/>
  <c r="S535" i="1"/>
  <c r="AL535" i="1" s="1"/>
  <c r="AK534" i="1"/>
  <c r="S534" i="1"/>
  <c r="AL534" i="1" s="1"/>
  <c r="AK533" i="1"/>
  <c r="S533" i="1"/>
  <c r="AL533" i="1" s="1"/>
  <c r="AK532" i="1"/>
  <c r="S532" i="1"/>
  <c r="AK531" i="1"/>
  <c r="S531" i="1"/>
  <c r="AL531" i="1" s="1"/>
  <c r="AK530" i="1"/>
  <c r="S530" i="1"/>
  <c r="AL530" i="1" s="1"/>
  <c r="AK529" i="1"/>
  <c r="S529" i="1"/>
  <c r="AL529" i="1" s="1"/>
  <c r="AK528" i="1"/>
  <c r="S528" i="1"/>
  <c r="AK527" i="1"/>
  <c r="S527" i="1"/>
  <c r="AL527" i="1" s="1"/>
  <c r="AK526" i="1"/>
  <c r="S526" i="1"/>
  <c r="AL526" i="1" s="1"/>
  <c r="AK525" i="1"/>
  <c r="S525" i="1"/>
  <c r="AL525" i="1" s="1"/>
  <c r="AK524" i="1"/>
  <c r="S524" i="1"/>
  <c r="AK523" i="1"/>
  <c r="S523" i="1"/>
  <c r="AL523" i="1" s="1"/>
  <c r="AK522" i="1"/>
  <c r="S522" i="1"/>
  <c r="AL522" i="1" s="1"/>
  <c r="AK521" i="1"/>
  <c r="S521" i="1"/>
  <c r="AL521" i="1" s="1"/>
  <c r="AK520" i="1"/>
  <c r="S520" i="1"/>
  <c r="AK519" i="1"/>
  <c r="S519" i="1"/>
  <c r="AL519" i="1" s="1"/>
  <c r="AK518" i="1"/>
  <c r="S518" i="1"/>
  <c r="AL518" i="1" s="1"/>
  <c r="AK517" i="1"/>
  <c r="S517" i="1"/>
  <c r="AL517" i="1" s="1"/>
  <c r="AK516" i="1"/>
  <c r="S516" i="1"/>
  <c r="AK515" i="1"/>
  <c r="S515" i="1"/>
  <c r="AL515" i="1" s="1"/>
  <c r="AK514" i="1"/>
  <c r="S514" i="1"/>
  <c r="AL514" i="1" s="1"/>
  <c r="AK513" i="1"/>
  <c r="S513" i="1"/>
  <c r="AL513" i="1" s="1"/>
  <c r="AK512" i="1"/>
  <c r="S512" i="1"/>
  <c r="AK511" i="1"/>
  <c r="S511" i="1"/>
  <c r="AL511" i="1" s="1"/>
  <c r="AK510" i="1"/>
  <c r="S510" i="1"/>
  <c r="AL510" i="1" s="1"/>
  <c r="AK509" i="1"/>
  <c r="S509" i="1"/>
  <c r="AL509" i="1" s="1"/>
  <c r="AK508" i="1"/>
  <c r="S508" i="1"/>
  <c r="AK507" i="1"/>
  <c r="S507" i="1"/>
  <c r="AL507" i="1" s="1"/>
  <c r="AK506" i="1"/>
  <c r="S506" i="1"/>
  <c r="AL506" i="1" s="1"/>
  <c r="AK505" i="1"/>
  <c r="S505" i="1"/>
  <c r="AL505" i="1" s="1"/>
  <c r="AK504" i="1"/>
  <c r="S504" i="1"/>
  <c r="AK503" i="1"/>
  <c r="S503" i="1"/>
  <c r="AL503" i="1" s="1"/>
  <c r="AK502" i="1"/>
  <c r="S502" i="1"/>
  <c r="AL502" i="1" s="1"/>
  <c r="AK501" i="1"/>
  <c r="S501" i="1"/>
  <c r="AL501" i="1" s="1"/>
  <c r="AK500" i="1"/>
  <c r="S500" i="1"/>
  <c r="AK499" i="1"/>
  <c r="S499" i="1"/>
  <c r="AL499" i="1" s="1"/>
  <c r="AK498" i="1"/>
  <c r="S498" i="1"/>
  <c r="AL498" i="1" s="1"/>
  <c r="AK497" i="1"/>
  <c r="S497" i="1"/>
  <c r="AL497" i="1" s="1"/>
  <c r="AK496" i="1"/>
  <c r="S496" i="1"/>
  <c r="AK495" i="1"/>
  <c r="S495" i="1"/>
  <c r="AL495" i="1" s="1"/>
  <c r="AK494" i="1"/>
  <c r="S494" i="1"/>
  <c r="AL494" i="1" s="1"/>
  <c r="AK493" i="1"/>
  <c r="S493" i="1"/>
  <c r="AL493" i="1" s="1"/>
  <c r="AK492" i="1"/>
  <c r="S492" i="1"/>
  <c r="AK491" i="1"/>
  <c r="S491" i="1"/>
  <c r="AL491" i="1" s="1"/>
  <c r="AK490" i="1"/>
  <c r="S490" i="1"/>
  <c r="AL490" i="1" s="1"/>
  <c r="AK489" i="1"/>
  <c r="S489" i="1"/>
  <c r="AL489" i="1" s="1"/>
  <c r="AK488" i="1"/>
  <c r="S488" i="1"/>
  <c r="AK487" i="1"/>
  <c r="S487" i="1"/>
  <c r="AL487" i="1" s="1"/>
  <c r="AK486" i="1"/>
  <c r="S486" i="1"/>
  <c r="AL486" i="1" s="1"/>
  <c r="AK485" i="1"/>
  <c r="S485" i="1"/>
  <c r="AL485" i="1" s="1"/>
  <c r="AK484" i="1"/>
  <c r="S484" i="1"/>
  <c r="AK483" i="1"/>
  <c r="S483" i="1"/>
  <c r="AL483" i="1" s="1"/>
  <c r="AK482" i="1"/>
  <c r="S482" i="1"/>
  <c r="AL482" i="1" s="1"/>
  <c r="AK481" i="1"/>
  <c r="S481" i="1"/>
  <c r="AL481" i="1" s="1"/>
  <c r="AK480" i="1"/>
  <c r="S480" i="1"/>
  <c r="AK479" i="1"/>
  <c r="S479" i="1"/>
  <c r="AL479" i="1" s="1"/>
  <c r="AK478" i="1"/>
  <c r="S478" i="1"/>
  <c r="AL478" i="1" s="1"/>
  <c r="AK477" i="1"/>
  <c r="S477" i="1"/>
  <c r="AL477" i="1" s="1"/>
  <c r="AK476" i="1"/>
  <c r="S476" i="1"/>
  <c r="AK475" i="1"/>
  <c r="S475" i="1"/>
  <c r="AL475" i="1" s="1"/>
  <c r="AK474" i="1"/>
  <c r="S474" i="1"/>
  <c r="AL474" i="1" s="1"/>
  <c r="AK473" i="1"/>
  <c r="S473" i="1"/>
  <c r="AL473" i="1" s="1"/>
  <c r="AK472" i="1"/>
  <c r="S472" i="1"/>
  <c r="AK471" i="1"/>
  <c r="S471" i="1"/>
  <c r="AL471" i="1" s="1"/>
  <c r="AK470" i="1"/>
  <c r="S470" i="1"/>
  <c r="AL470" i="1" s="1"/>
  <c r="AK469" i="1"/>
  <c r="S469" i="1"/>
  <c r="AL469" i="1" s="1"/>
  <c r="AK468" i="1"/>
  <c r="S468" i="1"/>
  <c r="AL467" i="1"/>
  <c r="W467" i="1"/>
  <c r="AK467" i="1" s="1"/>
  <c r="S467" i="1"/>
  <c r="AK466" i="1"/>
  <c r="S466" i="1"/>
  <c r="AL466" i="1" s="1"/>
  <c r="AK465" i="1"/>
  <c r="S465" i="1"/>
  <c r="AK464" i="1"/>
  <c r="S464" i="1"/>
  <c r="AL464" i="1" s="1"/>
  <c r="AK463" i="1"/>
  <c r="S463" i="1"/>
  <c r="AL463" i="1" s="1"/>
  <c r="AK462" i="1"/>
  <c r="S462" i="1"/>
  <c r="AL462" i="1" s="1"/>
  <c r="AK461" i="1"/>
  <c r="S461" i="1"/>
  <c r="AK460" i="1"/>
  <c r="S460" i="1"/>
  <c r="AL460" i="1" s="1"/>
  <c r="AK459" i="1"/>
  <c r="S459" i="1"/>
  <c r="AK458" i="1"/>
  <c r="S458" i="1"/>
  <c r="AL458" i="1" s="1"/>
  <c r="AK457" i="1"/>
  <c r="S457" i="1"/>
  <c r="AL457" i="1" s="1"/>
  <c r="AK456" i="1"/>
  <c r="S456" i="1"/>
  <c r="AK455" i="1"/>
  <c r="S455" i="1"/>
  <c r="AL455" i="1" s="1"/>
  <c r="AK454" i="1"/>
  <c r="S454" i="1"/>
  <c r="AL454" i="1" s="1"/>
  <c r="AK453" i="1"/>
  <c r="S453" i="1"/>
  <c r="AL453" i="1" s="1"/>
  <c r="AK452" i="1"/>
  <c r="S452" i="1"/>
  <c r="AK451" i="1"/>
  <c r="S451" i="1"/>
  <c r="AL451" i="1" s="1"/>
  <c r="AK450" i="1"/>
  <c r="S450" i="1"/>
  <c r="AL450" i="1" s="1"/>
  <c r="AK449" i="1"/>
  <c r="S449" i="1"/>
  <c r="AL449" i="1" s="1"/>
  <c r="AK448" i="1"/>
  <c r="S448" i="1"/>
  <c r="AK447" i="1"/>
  <c r="S447" i="1"/>
  <c r="AL447" i="1" s="1"/>
  <c r="AK446" i="1"/>
  <c r="S446" i="1"/>
  <c r="AL446" i="1" s="1"/>
  <c r="AK445" i="1"/>
  <c r="S445" i="1"/>
  <c r="AL445" i="1" s="1"/>
  <c r="AK444" i="1"/>
  <c r="S444" i="1"/>
  <c r="AK443" i="1"/>
  <c r="S443" i="1"/>
  <c r="AL443" i="1" s="1"/>
  <c r="AK442" i="1"/>
  <c r="Z442" i="1"/>
  <c r="S442" i="1"/>
  <c r="AL442" i="1" s="1"/>
  <c r="AK441" i="1"/>
  <c r="S441" i="1"/>
  <c r="AK440" i="1"/>
  <c r="S440" i="1"/>
  <c r="AL440" i="1" s="1"/>
  <c r="AK439" i="1"/>
  <c r="S439" i="1"/>
  <c r="AL439" i="1" s="1"/>
  <c r="AK438" i="1"/>
  <c r="S438" i="1"/>
  <c r="AL438" i="1" s="1"/>
  <c r="AK437" i="1"/>
  <c r="S437" i="1"/>
  <c r="AK436" i="1"/>
  <c r="S436" i="1"/>
  <c r="AL436" i="1" s="1"/>
  <c r="AK435" i="1"/>
  <c r="S435" i="1"/>
  <c r="AL435" i="1" s="1"/>
  <c r="Z434" i="1"/>
  <c r="W434" i="1"/>
  <c r="S434" i="1"/>
  <c r="AK433" i="1"/>
  <c r="S433" i="1"/>
  <c r="AL433" i="1" s="1"/>
  <c r="AK432" i="1"/>
  <c r="S432" i="1"/>
  <c r="AL432" i="1" s="1"/>
  <c r="AK431" i="1"/>
  <c r="T431" i="1"/>
  <c r="S431" i="1"/>
  <c r="AL431" i="1" s="1"/>
  <c r="AK430" i="1"/>
  <c r="S430" i="1"/>
  <c r="AL430" i="1" s="1"/>
  <c r="AK429" i="1"/>
  <c r="S429" i="1"/>
  <c r="AL429" i="1" s="1"/>
  <c r="AK428" i="1"/>
  <c r="S428" i="1"/>
  <c r="AK427" i="1"/>
  <c r="S427" i="1"/>
  <c r="AL427" i="1" s="1"/>
  <c r="AK426" i="1"/>
  <c r="S426" i="1"/>
  <c r="AL426" i="1" s="1"/>
  <c r="AK425" i="1"/>
  <c r="S425" i="1"/>
  <c r="AL425" i="1" s="1"/>
  <c r="AK424" i="1"/>
  <c r="S424" i="1"/>
  <c r="U423" i="1"/>
  <c r="AK423" i="1" s="1"/>
  <c r="R423" i="1"/>
  <c r="S423" i="1" s="1"/>
  <c r="AL423" i="1" s="1"/>
  <c r="AK422" i="1"/>
  <c r="S422" i="1"/>
  <c r="AL422" i="1" s="1"/>
  <c r="AK421" i="1"/>
  <c r="S421" i="1"/>
  <c r="AL421" i="1" s="1"/>
  <c r="AK420" i="1"/>
  <c r="S420" i="1"/>
  <c r="AK419" i="1"/>
  <c r="S419" i="1"/>
  <c r="AL419" i="1" s="1"/>
  <c r="AK418" i="1"/>
  <c r="S418" i="1"/>
  <c r="AL418" i="1" s="1"/>
  <c r="AK417" i="1"/>
  <c r="S417" i="1"/>
  <c r="AL417" i="1" s="1"/>
  <c r="AK416" i="1"/>
  <c r="S416" i="1"/>
  <c r="AK415" i="1"/>
  <c r="S415" i="1"/>
  <c r="AL415" i="1" s="1"/>
  <c r="AK414" i="1"/>
  <c r="S414" i="1"/>
  <c r="AL414" i="1" s="1"/>
  <c r="AK413" i="1"/>
  <c r="AK412" i="1"/>
  <c r="S412" i="1"/>
  <c r="AK411" i="1"/>
  <c r="S411" i="1"/>
  <c r="AK410" i="1"/>
  <c r="S410" i="1"/>
  <c r="AK409" i="1"/>
  <c r="S409" i="1"/>
  <c r="AL409" i="1" s="1"/>
  <c r="AK408" i="1"/>
  <c r="S408" i="1"/>
  <c r="AL408" i="1" s="1"/>
  <c r="AK407" i="1"/>
  <c r="S407" i="1"/>
  <c r="AL407" i="1" s="1"/>
  <c r="AK406" i="1"/>
  <c r="S406" i="1"/>
  <c r="AL406" i="1" s="1"/>
  <c r="AK405" i="1"/>
  <c r="S405" i="1"/>
  <c r="AK404" i="1"/>
  <c r="S404" i="1"/>
  <c r="AL404" i="1" s="1"/>
  <c r="AK403" i="1"/>
  <c r="S403" i="1"/>
  <c r="AL403" i="1" s="1"/>
  <c r="AK402" i="1"/>
  <c r="S402" i="1"/>
  <c r="AL402" i="1" s="1"/>
  <c r="AK401" i="1"/>
  <c r="S401" i="1"/>
  <c r="AK400" i="1"/>
  <c r="S400" i="1"/>
  <c r="AL400" i="1" s="1"/>
  <c r="AK399" i="1"/>
  <c r="S399" i="1"/>
  <c r="AL399" i="1" s="1"/>
  <c r="AK398" i="1"/>
  <c r="S398" i="1"/>
  <c r="AL398" i="1" s="1"/>
  <c r="AK397" i="1"/>
  <c r="S397" i="1"/>
  <c r="AK396" i="1"/>
  <c r="S396" i="1"/>
  <c r="AL396" i="1" s="1"/>
  <c r="AK395" i="1"/>
  <c r="S395" i="1"/>
  <c r="AL395" i="1" s="1"/>
  <c r="AK394" i="1"/>
  <c r="S394" i="1"/>
  <c r="AL394" i="1" s="1"/>
  <c r="AK393" i="1"/>
  <c r="S393" i="1"/>
  <c r="AK392" i="1"/>
  <c r="S392" i="1"/>
  <c r="AL392" i="1" s="1"/>
  <c r="AK391" i="1"/>
  <c r="S391" i="1"/>
  <c r="AL391" i="1" s="1"/>
  <c r="AK390" i="1"/>
  <c r="S390" i="1"/>
  <c r="AL390" i="1" s="1"/>
  <c r="AK389" i="1"/>
  <c r="S389" i="1"/>
  <c r="AK388" i="1"/>
  <c r="S388" i="1"/>
  <c r="AL388" i="1" s="1"/>
  <c r="AK387" i="1"/>
  <c r="S387" i="1"/>
  <c r="AL387" i="1" s="1"/>
  <c r="AK386" i="1"/>
  <c r="S386" i="1"/>
  <c r="AL386" i="1" s="1"/>
  <c r="AK385" i="1"/>
  <c r="S385" i="1"/>
  <c r="AK384" i="1"/>
  <c r="S384" i="1"/>
  <c r="AL384" i="1" s="1"/>
  <c r="AK383" i="1"/>
  <c r="S383" i="1"/>
  <c r="AL383" i="1" s="1"/>
  <c r="AK382" i="1"/>
  <c r="S382" i="1"/>
  <c r="AL382" i="1" s="1"/>
  <c r="AK381" i="1"/>
  <c r="W381" i="1"/>
  <c r="S381" i="1"/>
  <c r="AL381" i="1" s="1"/>
  <c r="AK380" i="1"/>
  <c r="S380" i="1"/>
  <c r="AL380" i="1" s="1"/>
  <c r="AK379" i="1"/>
  <c r="S379" i="1"/>
  <c r="AL379" i="1" s="1"/>
  <c r="AK378" i="1"/>
  <c r="S378" i="1"/>
  <c r="AK377" i="1"/>
  <c r="S377" i="1"/>
  <c r="AL377" i="1" s="1"/>
  <c r="AK376" i="1"/>
  <c r="S376" i="1"/>
  <c r="AL376" i="1" s="1"/>
  <c r="AK375" i="1"/>
  <c r="S375" i="1"/>
  <c r="AL375" i="1" s="1"/>
  <c r="AK374" i="1"/>
  <c r="S374" i="1"/>
  <c r="AK373" i="1"/>
  <c r="S373" i="1"/>
  <c r="AL373" i="1" s="1"/>
  <c r="AK372" i="1"/>
  <c r="Y372" i="1"/>
  <c r="S372" i="1"/>
  <c r="AL372" i="1" s="1"/>
  <c r="AK371" i="1"/>
  <c r="S371" i="1"/>
  <c r="W370" i="1"/>
  <c r="U370" i="1"/>
  <c r="AK370" i="1" s="1"/>
  <c r="AL370" i="1" s="1"/>
  <c r="S370" i="1"/>
  <c r="AK369" i="1"/>
  <c r="AI369" i="1"/>
  <c r="S369" i="1"/>
  <c r="AL369" i="1" s="1"/>
  <c r="AK368" i="1"/>
  <c r="S368" i="1"/>
  <c r="AL368" i="1" s="1"/>
  <c r="AK367" i="1"/>
  <c r="S367" i="1"/>
  <c r="AL367" i="1" s="1"/>
  <c r="AK366" i="1"/>
  <c r="S366" i="1"/>
  <c r="AL365" i="1"/>
  <c r="Z365" i="1"/>
  <c r="AK365" i="1" s="1"/>
  <c r="S365" i="1"/>
  <c r="AK364" i="1"/>
  <c r="S364" i="1"/>
  <c r="AL364" i="1" s="1"/>
  <c r="AK363" i="1"/>
  <c r="S363" i="1"/>
  <c r="AK362" i="1"/>
  <c r="S362" i="1"/>
  <c r="AL362" i="1" s="1"/>
  <c r="AK361" i="1"/>
  <c r="S361" i="1"/>
  <c r="AL361" i="1" s="1"/>
  <c r="T360" i="1"/>
  <c r="AK360" i="1" s="1"/>
  <c r="AL360" i="1" s="1"/>
  <c r="S360" i="1"/>
  <c r="AK359" i="1"/>
  <c r="S359" i="1"/>
  <c r="AL359" i="1" s="1"/>
  <c r="AK358" i="1"/>
  <c r="S358" i="1"/>
  <c r="AL358" i="1" s="1"/>
  <c r="AK357" i="1"/>
  <c r="S357" i="1"/>
  <c r="AL357" i="1" s="1"/>
  <c r="AK356" i="1"/>
  <c r="S356" i="1"/>
  <c r="AK355" i="1"/>
  <c r="S355" i="1"/>
  <c r="AL355" i="1" s="1"/>
  <c r="AK354" i="1"/>
  <c r="S354" i="1"/>
  <c r="AL354" i="1" s="1"/>
  <c r="AK353" i="1"/>
  <c r="S353" i="1"/>
  <c r="AL353" i="1" s="1"/>
  <c r="AK352" i="1"/>
  <c r="Z352" i="1"/>
  <c r="S352" i="1"/>
  <c r="AL352" i="1" s="1"/>
  <c r="AK351" i="1"/>
  <c r="S351" i="1"/>
  <c r="AL351" i="1" s="1"/>
  <c r="AK348" i="1"/>
  <c r="S348" i="1"/>
  <c r="AL348" i="1" s="1"/>
  <c r="AK347" i="1"/>
  <c r="U347" i="1"/>
  <c r="S347" i="1"/>
  <c r="AL347" i="1" s="1"/>
  <c r="AK346" i="1"/>
  <c r="U346" i="1"/>
  <c r="S346" i="1"/>
  <c r="AL346" i="1" s="1"/>
  <c r="AK345" i="1"/>
  <c r="S345" i="1"/>
  <c r="AK344" i="1"/>
  <c r="S344" i="1"/>
  <c r="AL344" i="1" s="1"/>
  <c r="AK343" i="1"/>
  <c r="S343" i="1"/>
  <c r="AL343" i="1" s="1"/>
  <c r="AK342" i="1"/>
  <c r="S342" i="1"/>
  <c r="AL342" i="1" s="1"/>
  <c r="AK341" i="1"/>
  <c r="S341" i="1"/>
  <c r="U340" i="1"/>
  <c r="T340" i="1"/>
  <c r="AK340" i="1" s="1"/>
  <c r="AL340" i="1" s="1"/>
  <c r="S340" i="1"/>
  <c r="AK339" i="1"/>
  <c r="S339" i="1"/>
  <c r="AK338" i="1"/>
  <c r="S338" i="1"/>
  <c r="AL338" i="1" s="1"/>
  <c r="AK337" i="1"/>
  <c r="S337" i="1"/>
  <c r="AL337" i="1" s="1"/>
  <c r="AK336" i="1"/>
  <c r="S336" i="1"/>
  <c r="AL336" i="1" s="1"/>
  <c r="AK335" i="1"/>
  <c r="S335" i="1"/>
  <c r="V334" i="1"/>
  <c r="T334" i="1"/>
  <c r="AK334" i="1" s="1"/>
  <c r="AL334" i="1" s="1"/>
  <c r="S334" i="1"/>
  <c r="AK333" i="1"/>
  <c r="S333" i="1"/>
  <c r="AK332" i="1"/>
  <c r="S332" i="1"/>
  <c r="AL332" i="1" s="1"/>
  <c r="AK331" i="1"/>
  <c r="S331" i="1"/>
  <c r="AL331" i="1" s="1"/>
  <c r="AK330" i="1"/>
  <c r="S330" i="1"/>
  <c r="AL330" i="1" s="1"/>
  <c r="AK329" i="1"/>
  <c r="S329" i="1"/>
  <c r="AK328" i="1"/>
  <c r="S328" i="1"/>
  <c r="AL328" i="1" s="1"/>
  <c r="AK327" i="1"/>
  <c r="S327" i="1"/>
  <c r="AL327" i="1" s="1"/>
  <c r="AK324" i="1"/>
  <c r="S324" i="1"/>
  <c r="AL324" i="1" s="1"/>
  <c r="AK323" i="1"/>
  <c r="S323" i="1"/>
  <c r="AK322" i="1"/>
  <c r="S322" i="1"/>
  <c r="AL322" i="1" s="1"/>
  <c r="AK321" i="1"/>
  <c r="S321" i="1"/>
  <c r="AL321" i="1" s="1"/>
  <c r="S320" i="1"/>
  <c r="AK319" i="1"/>
  <c r="S319" i="1"/>
  <c r="AK318" i="1"/>
  <c r="S318" i="1"/>
  <c r="AL318" i="1" s="1"/>
  <c r="AK317" i="1"/>
  <c r="S317" i="1"/>
  <c r="AL317" i="1" s="1"/>
  <c r="AK316" i="1"/>
  <c r="S316" i="1"/>
  <c r="AL316" i="1" s="1"/>
  <c r="AK315" i="1"/>
  <c r="S315" i="1"/>
  <c r="AK314" i="1"/>
  <c r="S314" i="1"/>
  <c r="AL314" i="1" s="1"/>
  <c r="AK313" i="1"/>
  <c r="S313" i="1"/>
  <c r="AL313" i="1" s="1"/>
  <c r="AK312" i="1"/>
  <c r="S312" i="1"/>
  <c r="AL312" i="1" s="1"/>
  <c r="AK311" i="1"/>
  <c r="S311" i="1"/>
  <c r="AK310" i="1"/>
  <c r="S310" i="1"/>
  <c r="AL310" i="1" s="1"/>
  <c r="AK309" i="1"/>
  <c r="S309" i="1"/>
  <c r="AL309" i="1" s="1"/>
  <c r="AK308" i="1"/>
  <c r="S308" i="1"/>
  <c r="AL308" i="1" s="1"/>
  <c r="AK307" i="1"/>
  <c r="S307" i="1"/>
  <c r="AK306" i="1"/>
  <c r="S306" i="1"/>
  <c r="AL306" i="1" s="1"/>
  <c r="AK305" i="1"/>
  <c r="S305" i="1"/>
  <c r="AL305" i="1" s="1"/>
  <c r="AK304" i="1"/>
  <c r="S304" i="1"/>
  <c r="AL304" i="1" s="1"/>
  <c r="AK303" i="1"/>
  <c r="S303" i="1"/>
  <c r="AK302" i="1"/>
  <c r="S302" i="1"/>
  <c r="AL302" i="1" s="1"/>
  <c r="AK301" i="1"/>
  <c r="S301" i="1"/>
  <c r="AL301" i="1" s="1"/>
  <c r="AK300" i="1"/>
  <c r="S300" i="1"/>
  <c r="AL300" i="1" s="1"/>
  <c r="AK299" i="1"/>
  <c r="R299" i="1"/>
  <c r="S299" i="1" s="1"/>
  <c r="AK298" i="1"/>
  <c r="S298" i="1"/>
  <c r="AK297" i="1"/>
  <c r="S297" i="1"/>
  <c r="AL297" i="1" s="1"/>
  <c r="AK296" i="1"/>
  <c r="S296" i="1"/>
  <c r="AL296" i="1" s="1"/>
  <c r="AK295" i="1"/>
  <c r="S295" i="1"/>
  <c r="AL295" i="1" s="1"/>
  <c r="AK294" i="1"/>
  <c r="S294" i="1"/>
  <c r="AK293" i="1"/>
  <c r="S293" i="1"/>
  <c r="AL293" i="1" s="1"/>
  <c r="AK292" i="1"/>
  <c r="S292" i="1"/>
  <c r="AL292" i="1" s="1"/>
  <c r="U291" i="1"/>
  <c r="AK291" i="1" s="1"/>
  <c r="R291" i="1"/>
  <c r="S291" i="1" s="1"/>
  <c r="AL291" i="1" s="1"/>
  <c r="AK290" i="1"/>
  <c r="S290" i="1"/>
  <c r="AK289" i="1"/>
  <c r="S289" i="1"/>
  <c r="AL289" i="1" s="1"/>
  <c r="AK288" i="1"/>
  <c r="S288" i="1"/>
  <c r="AL288" i="1" s="1"/>
  <c r="AK287" i="1"/>
  <c r="S287" i="1"/>
  <c r="AL287" i="1" s="1"/>
  <c r="AK286" i="1"/>
  <c r="U286" i="1"/>
  <c r="S286" i="1"/>
  <c r="AL286" i="1" s="1"/>
  <c r="AK285" i="1"/>
  <c r="S285" i="1"/>
  <c r="AL285" i="1" s="1"/>
  <c r="U284" i="1"/>
  <c r="AK284" i="1" s="1"/>
  <c r="AL284" i="1" s="1"/>
  <c r="S284" i="1"/>
  <c r="AL283" i="1"/>
  <c r="U283" i="1"/>
  <c r="AK283" i="1" s="1"/>
  <c r="S283" i="1"/>
  <c r="AK282" i="1"/>
  <c r="S282" i="1"/>
  <c r="AL282" i="1" s="1"/>
  <c r="R282" i="1"/>
  <c r="AK281" i="1"/>
  <c r="S281" i="1"/>
  <c r="AL281" i="1" s="1"/>
  <c r="AK280" i="1"/>
  <c r="S280" i="1"/>
  <c r="AK279" i="1"/>
  <c r="S279" i="1"/>
  <c r="AL279" i="1" s="1"/>
  <c r="AK278" i="1"/>
  <c r="S278" i="1"/>
  <c r="AL278" i="1" s="1"/>
  <c r="AK277" i="1"/>
  <c r="S277" i="1"/>
  <c r="AL277" i="1" s="1"/>
  <c r="AK276" i="1"/>
  <c r="S276" i="1"/>
  <c r="AK275" i="1"/>
  <c r="S275" i="1"/>
  <c r="AL275" i="1" s="1"/>
  <c r="AK274" i="1"/>
  <c r="S274" i="1"/>
  <c r="AL274" i="1" s="1"/>
  <c r="AK273" i="1"/>
  <c r="S273" i="1"/>
  <c r="AL273" i="1" s="1"/>
  <c r="AK272" i="1"/>
  <c r="S272" i="1"/>
  <c r="AK271" i="1"/>
  <c r="S271" i="1"/>
  <c r="AL271" i="1" s="1"/>
  <c r="AK270" i="1"/>
  <c r="S270" i="1"/>
  <c r="AL270" i="1" s="1"/>
  <c r="AK269" i="1"/>
  <c r="S269" i="1"/>
  <c r="AL269" i="1" s="1"/>
  <c r="AK268" i="1"/>
  <c r="S268" i="1"/>
  <c r="X267" i="1"/>
  <c r="AK267" i="1" s="1"/>
  <c r="R267" i="1"/>
  <c r="S267" i="1" s="1"/>
  <c r="AL267" i="1" s="1"/>
  <c r="AK266" i="1"/>
  <c r="S266" i="1"/>
  <c r="AL266" i="1" s="1"/>
  <c r="AK265" i="1"/>
  <c r="S265" i="1"/>
  <c r="AL265" i="1" s="1"/>
  <c r="AK264" i="1"/>
  <c r="S264" i="1"/>
  <c r="AK263" i="1"/>
  <c r="S263" i="1"/>
  <c r="AL263" i="1" s="1"/>
  <c r="AK262" i="1"/>
  <c r="S262" i="1"/>
  <c r="AL262" i="1" s="1"/>
  <c r="AK261" i="1"/>
  <c r="S261" i="1"/>
  <c r="AL261" i="1" s="1"/>
  <c r="AK260" i="1"/>
  <c r="S260" i="1"/>
  <c r="AK259" i="1"/>
  <c r="S259" i="1"/>
  <c r="AL259" i="1" s="1"/>
  <c r="AK258" i="1"/>
  <c r="S258" i="1"/>
  <c r="AL258" i="1" s="1"/>
  <c r="AK257" i="1"/>
  <c r="S257" i="1"/>
  <c r="AL257" i="1" s="1"/>
  <c r="AK256" i="1"/>
  <c r="S256" i="1"/>
  <c r="AK255" i="1"/>
  <c r="S255" i="1"/>
  <c r="AL255" i="1" s="1"/>
  <c r="AK254" i="1"/>
  <c r="S254" i="1"/>
  <c r="AL254" i="1" s="1"/>
  <c r="U253" i="1"/>
  <c r="AK253" i="1" s="1"/>
  <c r="R253" i="1"/>
  <c r="S253" i="1" s="1"/>
  <c r="AL253" i="1" s="1"/>
  <c r="AK252" i="1"/>
  <c r="S252" i="1"/>
  <c r="AK251" i="1"/>
  <c r="S251" i="1"/>
  <c r="AL251" i="1" s="1"/>
  <c r="AK250" i="1"/>
  <c r="S250" i="1"/>
  <c r="AL250" i="1" s="1"/>
  <c r="AK249" i="1"/>
  <c r="S249" i="1"/>
  <c r="AL249" i="1" s="1"/>
  <c r="AK248" i="1"/>
  <c r="S248" i="1"/>
  <c r="AK247" i="1"/>
  <c r="S247" i="1"/>
  <c r="AL247" i="1" s="1"/>
  <c r="AK246" i="1"/>
  <c r="S246" i="1"/>
  <c r="AL246" i="1" s="1"/>
  <c r="AK245" i="1"/>
  <c r="S245" i="1"/>
  <c r="AL245" i="1" s="1"/>
  <c r="AK244" i="1"/>
  <c r="S244" i="1"/>
  <c r="AK243" i="1"/>
  <c r="S243" i="1"/>
  <c r="AL243" i="1" s="1"/>
  <c r="AK242" i="1"/>
  <c r="S242" i="1"/>
  <c r="AL242" i="1" s="1"/>
  <c r="AK241" i="1"/>
  <c r="S241" i="1"/>
  <c r="AL241" i="1" s="1"/>
  <c r="AK240" i="1"/>
  <c r="S240" i="1"/>
  <c r="AK239" i="1"/>
  <c r="S239" i="1"/>
  <c r="AL239" i="1" s="1"/>
  <c r="AK238" i="1"/>
  <c r="S238" i="1"/>
  <c r="AL238" i="1" s="1"/>
  <c r="AK237" i="1"/>
  <c r="S237" i="1"/>
  <c r="AL237" i="1" s="1"/>
  <c r="AK236" i="1"/>
  <c r="R236" i="1"/>
  <c r="S236" i="1" s="1"/>
  <c r="AK235" i="1"/>
  <c r="S235" i="1"/>
  <c r="AK234" i="1"/>
  <c r="S234" i="1"/>
  <c r="AL234" i="1" s="1"/>
  <c r="AK233" i="1"/>
  <c r="S233" i="1"/>
  <c r="AL233" i="1" s="1"/>
  <c r="AK232" i="1"/>
  <c r="S232" i="1"/>
  <c r="AL232" i="1" s="1"/>
  <c r="AK231" i="1"/>
  <c r="S231" i="1"/>
  <c r="AK230" i="1"/>
  <c r="S230" i="1"/>
  <c r="AL230" i="1" s="1"/>
  <c r="AK229" i="1"/>
  <c r="S229" i="1"/>
  <c r="AL229" i="1" s="1"/>
  <c r="AK228" i="1"/>
  <c r="S228" i="1"/>
  <c r="AL228" i="1" s="1"/>
  <c r="AK227" i="1"/>
  <c r="S227" i="1"/>
  <c r="S226" i="1"/>
  <c r="S225" i="1"/>
  <c r="AK224" i="1"/>
  <c r="S224" i="1"/>
  <c r="AL224" i="1" s="1"/>
  <c r="AK223" i="1"/>
  <c r="S223" i="1"/>
  <c r="AL223" i="1" s="1"/>
  <c r="AK222" i="1"/>
  <c r="S222" i="1"/>
  <c r="AL222" i="1" s="1"/>
  <c r="AK221" i="1"/>
  <c r="S221" i="1"/>
  <c r="AK220" i="1"/>
  <c r="S220" i="1"/>
  <c r="AL220" i="1" s="1"/>
  <c r="AK219" i="1"/>
  <c r="S219" i="1"/>
  <c r="AL219" i="1" s="1"/>
  <c r="AK218" i="1"/>
  <c r="S218" i="1"/>
  <c r="AL218" i="1" s="1"/>
  <c r="AK217" i="1"/>
  <c r="S217" i="1"/>
  <c r="AK216" i="1"/>
  <c r="S216" i="1"/>
  <c r="AL216" i="1" s="1"/>
  <c r="AK215" i="1"/>
  <c r="S215" i="1"/>
  <c r="AL215" i="1" s="1"/>
  <c r="AK214" i="1"/>
  <c r="S214" i="1"/>
  <c r="AL214" i="1" s="1"/>
  <c r="AK213" i="1"/>
  <c r="S213" i="1"/>
  <c r="AK212" i="1"/>
  <c r="S212" i="1"/>
  <c r="AL212" i="1" s="1"/>
  <c r="AK211" i="1"/>
  <c r="S211" i="1"/>
  <c r="AL211" i="1" s="1"/>
  <c r="AK210" i="1"/>
  <c r="S210" i="1"/>
  <c r="AL210" i="1" s="1"/>
  <c r="AK209" i="1"/>
  <c r="S209" i="1"/>
  <c r="AK208" i="1"/>
  <c r="S208" i="1"/>
  <c r="AL208" i="1" s="1"/>
  <c r="AK207" i="1"/>
  <c r="S207" i="1"/>
  <c r="AL207" i="1" s="1"/>
  <c r="AK206" i="1"/>
  <c r="S206" i="1"/>
  <c r="AL206" i="1" s="1"/>
  <c r="AK205" i="1"/>
  <c r="S205" i="1"/>
  <c r="AK204" i="1"/>
  <c r="S204" i="1"/>
  <c r="AL204" i="1" s="1"/>
  <c r="AK203" i="1"/>
  <c r="S203" i="1"/>
  <c r="AL203" i="1" s="1"/>
  <c r="AK202" i="1"/>
  <c r="S202" i="1"/>
  <c r="AL202" i="1" s="1"/>
  <c r="AK201" i="1"/>
  <c r="S201" i="1"/>
  <c r="AK200" i="1"/>
  <c r="S200" i="1"/>
  <c r="AL200" i="1" s="1"/>
  <c r="AK199" i="1"/>
  <c r="S199" i="1"/>
  <c r="AL199" i="1" s="1"/>
  <c r="AK198" i="1"/>
  <c r="S198" i="1"/>
  <c r="AL198" i="1" s="1"/>
  <c r="AK197" i="1"/>
  <c r="S197" i="1"/>
  <c r="AK196" i="1"/>
  <c r="S196" i="1"/>
  <c r="AL196" i="1" s="1"/>
  <c r="AK195" i="1"/>
  <c r="S195" i="1"/>
  <c r="AL195" i="1" s="1"/>
  <c r="AK194" i="1"/>
  <c r="S194" i="1"/>
  <c r="AL194" i="1" s="1"/>
  <c r="AK193" i="1"/>
  <c r="S193" i="1"/>
  <c r="AK192" i="1"/>
  <c r="S192" i="1"/>
  <c r="AL192" i="1" s="1"/>
  <c r="AK191" i="1"/>
  <c r="S191" i="1"/>
  <c r="AL191" i="1" s="1"/>
  <c r="AK190" i="1"/>
  <c r="S190" i="1"/>
  <c r="AL190" i="1" s="1"/>
  <c r="AK189" i="1"/>
  <c r="S189" i="1"/>
  <c r="AL188" i="1"/>
  <c r="W188" i="1"/>
  <c r="AK188" i="1" s="1"/>
  <c r="S188" i="1"/>
  <c r="AK187" i="1"/>
  <c r="S187" i="1"/>
  <c r="AL187" i="1" s="1"/>
  <c r="X186" i="1"/>
  <c r="U186" i="1"/>
  <c r="AK186" i="1" s="1"/>
  <c r="S186" i="1"/>
  <c r="AL185" i="1"/>
  <c r="U185" i="1"/>
  <c r="AK185" i="1" s="1"/>
  <c r="S185" i="1"/>
  <c r="AK184" i="1"/>
  <c r="S184" i="1"/>
  <c r="AL184" i="1" s="1"/>
  <c r="AK183" i="1"/>
  <c r="U183" i="1"/>
  <c r="S183" i="1"/>
  <c r="AL183" i="1" s="1"/>
  <c r="AK182" i="1"/>
  <c r="S182" i="1"/>
  <c r="AL182" i="1" s="1"/>
  <c r="AK181" i="1"/>
  <c r="S181" i="1"/>
  <c r="AL181" i="1" s="1"/>
  <c r="AK180" i="1"/>
  <c r="S180" i="1"/>
  <c r="AK179" i="1"/>
  <c r="S179" i="1"/>
  <c r="AL179" i="1" s="1"/>
  <c r="AK178" i="1"/>
  <c r="AL178" i="1" s="1"/>
  <c r="AK177" i="1"/>
  <c r="S177" i="1"/>
  <c r="AK176" i="1"/>
  <c r="S176" i="1"/>
  <c r="AL176" i="1" s="1"/>
  <c r="AK175" i="1"/>
  <c r="S175" i="1"/>
  <c r="AL175" i="1" s="1"/>
  <c r="AK174" i="1"/>
  <c r="S174" i="1"/>
  <c r="AL174" i="1" s="1"/>
  <c r="AK173" i="1"/>
  <c r="S173" i="1"/>
  <c r="AK172" i="1"/>
  <c r="S172" i="1"/>
  <c r="AL172" i="1" s="1"/>
  <c r="AK171" i="1"/>
  <c r="S171" i="1"/>
  <c r="AL171" i="1" s="1"/>
  <c r="AK170" i="1"/>
  <c r="S170" i="1"/>
  <c r="AL170" i="1" s="1"/>
  <c r="AK169" i="1"/>
  <c r="S169" i="1"/>
  <c r="AK167" i="1"/>
  <c r="S167" i="1"/>
  <c r="AL167" i="1" s="1"/>
  <c r="AK166" i="1"/>
  <c r="U166" i="1"/>
  <c r="S166" i="1"/>
  <c r="AL166" i="1" s="1"/>
  <c r="AK165" i="1"/>
  <c r="S165" i="1"/>
  <c r="AK164" i="1"/>
  <c r="S164" i="1"/>
  <c r="AL164" i="1" s="1"/>
  <c r="AK163" i="1"/>
  <c r="S163" i="1"/>
  <c r="AL163" i="1" s="1"/>
  <c r="AK162" i="1"/>
  <c r="S162" i="1"/>
  <c r="AL162" i="1" s="1"/>
  <c r="AK161" i="1"/>
  <c r="S161" i="1"/>
  <c r="AK160" i="1"/>
  <c r="S160" i="1"/>
  <c r="AL160" i="1" s="1"/>
  <c r="AK159" i="1"/>
  <c r="S159" i="1"/>
  <c r="AL159" i="1" s="1"/>
  <c r="AK158" i="1"/>
  <c r="S158" i="1"/>
  <c r="AL158" i="1" s="1"/>
  <c r="AK157" i="1"/>
  <c r="S157" i="1"/>
  <c r="AK156" i="1"/>
  <c r="S156" i="1"/>
  <c r="AL156" i="1" s="1"/>
  <c r="AK155" i="1"/>
  <c r="S155" i="1"/>
  <c r="AL155" i="1" s="1"/>
  <c r="AK154" i="1"/>
  <c r="S154" i="1"/>
  <c r="AL154" i="1" s="1"/>
  <c r="AK153" i="1"/>
  <c r="S153" i="1"/>
  <c r="AK152" i="1"/>
  <c r="S152" i="1"/>
  <c r="AL152" i="1" s="1"/>
  <c r="AK151" i="1"/>
  <c r="S151" i="1"/>
  <c r="AL151" i="1" s="1"/>
  <c r="AK150" i="1"/>
  <c r="S150" i="1"/>
  <c r="AL150" i="1" s="1"/>
  <c r="AK149" i="1"/>
  <c r="S149" i="1"/>
  <c r="U148" i="1"/>
  <c r="T148" i="1"/>
  <c r="AK148" i="1" s="1"/>
  <c r="AL148" i="1" s="1"/>
  <c r="S148" i="1"/>
  <c r="AK147" i="1"/>
  <c r="S147" i="1"/>
  <c r="AK146" i="1"/>
  <c r="S146" i="1"/>
  <c r="AL146" i="1" s="1"/>
  <c r="AK145" i="1"/>
  <c r="S145" i="1"/>
  <c r="AL145" i="1" s="1"/>
  <c r="AK144" i="1"/>
  <c r="S144" i="1"/>
  <c r="AL144" i="1" s="1"/>
  <c r="AK143" i="1"/>
  <c r="S143" i="1"/>
  <c r="AK142" i="1"/>
  <c r="S142" i="1"/>
  <c r="AL142" i="1" s="1"/>
  <c r="AK141" i="1"/>
  <c r="V141" i="1"/>
  <c r="S141" i="1"/>
  <c r="AL141" i="1" s="1"/>
  <c r="AK140" i="1"/>
  <c r="S140" i="1"/>
  <c r="AK139" i="1"/>
  <c r="S139" i="1"/>
  <c r="AL139" i="1" s="1"/>
  <c r="AK138" i="1"/>
  <c r="S138" i="1"/>
  <c r="AL138" i="1" s="1"/>
  <c r="AK137" i="1"/>
  <c r="S137" i="1"/>
  <c r="AL137" i="1" s="1"/>
  <c r="AK136" i="1"/>
  <c r="S136" i="1"/>
  <c r="AK135" i="1"/>
  <c r="S135" i="1"/>
  <c r="AL135" i="1" s="1"/>
  <c r="AK134" i="1"/>
  <c r="S134" i="1"/>
  <c r="AL134" i="1" s="1"/>
  <c r="AK133" i="1"/>
  <c r="S133" i="1"/>
  <c r="AL133" i="1" s="1"/>
  <c r="AK132" i="1"/>
  <c r="S132" i="1"/>
  <c r="AK130" i="1"/>
  <c r="S130" i="1"/>
  <c r="AL130" i="1" s="1"/>
  <c r="AK129" i="1"/>
  <c r="U129" i="1"/>
  <c r="S129" i="1"/>
  <c r="AL129" i="1" s="1"/>
  <c r="AK128" i="1"/>
  <c r="S128" i="1"/>
  <c r="AK127" i="1"/>
  <c r="S127" i="1"/>
  <c r="AL127" i="1" s="1"/>
  <c r="AK126" i="1"/>
  <c r="S126" i="1"/>
  <c r="AL126" i="1" s="1"/>
  <c r="AK125" i="1"/>
  <c r="S125" i="1"/>
  <c r="AL125" i="1" s="1"/>
  <c r="AK124" i="1"/>
  <c r="S124" i="1"/>
  <c r="AK123" i="1"/>
  <c r="S123" i="1"/>
  <c r="AL123" i="1" s="1"/>
  <c r="AK122" i="1"/>
  <c r="S122" i="1"/>
  <c r="AL122" i="1" s="1"/>
  <c r="AK121" i="1"/>
  <c r="S121" i="1"/>
  <c r="AL121" i="1" s="1"/>
  <c r="AK120" i="1"/>
  <c r="S120" i="1"/>
  <c r="AK119" i="1"/>
  <c r="S119" i="1"/>
  <c r="AL119" i="1" s="1"/>
  <c r="AK118" i="1"/>
  <c r="S118" i="1"/>
  <c r="AL118" i="1" s="1"/>
  <c r="AK117" i="1"/>
  <c r="S117" i="1"/>
  <c r="AL117" i="1" s="1"/>
  <c r="AK116" i="1"/>
  <c r="S116" i="1"/>
  <c r="AK115" i="1"/>
  <c r="S115" i="1"/>
  <c r="AL115" i="1" s="1"/>
  <c r="AK114" i="1"/>
  <c r="S114" i="1"/>
  <c r="AL114" i="1" s="1"/>
  <c r="AK113" i="1"/>
  <c r="S113" i="1"/>
  <c r="AL113" i="1" s="1"/>
  <c r="AK112" i="1"/>
  <c r="S112" i="1"/>
  <c r="AK111" i="1"/>
  <c r="S111" i="1"/>
  <c r="AL111" i="1" s="1"/>
  <c r="AK110" i="1"/>
  <c r="S110" i="1"/>
  <c r="AL110" i="1" s="1"/>
  <c r="AK109" i="1"/>
  <c r="S109" i="1"/>
  <c r="AL109" i="1" s="1"/>
  <c r="AK108" i="1"/>
  <c r="S108" i="1"/>
  <c r="AK107" i="1"/>
  <c r="S107" i="1"/>
  <c r="AL107" i="1" s="1"/>
  <c r="AK106" i="1"/>
  <c r="S106" i="1"/>
  <c r="AL106" i="1" s="1"/>
  <c r="AK105" i="1"/>
  <c r="S105" i="1"/>
  <c r="AL105" i="1" s="1"/>
  <c r="AK104" i="1"/>
  <c r="S104" i="1"/>
  <c r="AK103" i="1"/>
  <c r="S103" i="1"/>
  <c r="AL103" i="1" s="1"/>
  <c r="AK102" i="1"/>
  <c r="S102" i="1"/>
  <c r="AL102" i="1" s="1"/>
  <c r="AK101" i="1"/>
  <c r="S101" i="1"/>
  <c r="AL101" i="1" s="1"/>
  <c r="AK100" i="1"/>
  <c r="S100" i="1"/>
  <c r="AK99" i="1"/>
  <c r="S99" i="1"/>
  <c r="AL99" i="1" s="1"/>
  <c r="AK98" i="1"/>
  <c r="S98" i="1"/>
  <c r="AL98" i="1" s="1"/>
  <c r="AK97" i="1"/>
  <c r="S97" i="1"/>
  <c r="AL97" i="1" s="1"/>
  <c r="AK96" i="1"/>
  <c r="S96" i="1"/>
  <c r="AK95" i="1"/>
  <c r="S95" i="1"/>
  <c r="AL95" i="1" s="1"/>
  <c r="AK94" i="1"/>
  <c r="S94" i="1"/>
  <c r="AL94" i="1" s="1"/>
  <c r="AK93" i="1"/>
  <c r="S93" i="1"/>
  <c r="AL93" i="1" s="1"/>
  <c r="AK92" i="1"/>
  <c r="S92" i="1"/>
  <c r="AK91" i="1"/>
  <c r="S91" i="1"/>
  <c r="AL91" i="1" s="1"/>
  <c r="AK90" i="1"/>
  <c r="S90" i="1"/>
  <c r="AL90" i="1" s="1"/>
  <c r="AK89" i="1"/>
  <c r="S89" i="1"/>
  <c r="AL89" i="1" s="1"/>
  <c r="AK88" i="1"/>
  <c r="S88" i="1"/>
  <c r="AK87" i="1"/>
  <c r="S87" i="1"/>
  <c r="AL87" i="1" s="1"/>
  <c r="AK86" i="1"/>
  <c r="S86" i="1"/>
  <c r="AL86" i="1" s="1"/>
  <c r="AK85" i="1"/>
  <c r="S85" i="1"/>
  <c r="AL85" i="1" s="1"/>
  <c r="AK84" i="1"/>
  <c r="S84" i="1"/>
  <c r="S83" i="1"/>
  <c r="AK82" i="1"/>
  <c r="S82" i="1"/>
  <c r="AL82" i="1" s="1"/>
  <c r="AK81" i="1"/>
  <c r="S81" i="1"/>
  <c r="AL81" i="1" s="1"/>
  <c r="AK80" i="1"/>
  <c r="S80" i="1"/>
  <c r="AK79" i="1"/>
  <c r="S79" i="1"/>
  <c r="AL79" i="1" s="1"/>
  <c r="AK78" i="1"/>
  <c r="S78" i="1"/>
  <c r="AL78" i="1" s="1"/>
  <c r="AK77" i="1"/>
  <c r="S77" i="1"/>
  <c r="AL77" i="1" s="1"/>
  <c r="AK76" i="1"/>
  <c r="S76" i="1"/>
  <c r="AK75" i="1"/>
  <c r="S75" i="1"/>
  <c r="AL75" i="1" s="1"/>
  <c r="AK74" i="1"/>
  <c r="S74" i="1"/>
  <c r="AL74" i="1" s="1"/>
  <c r="AK73" i="1"/>
  <c r="S73" i="1"/>
  <c r="AL73" i="1" s="1"/>
  <c r="AK72" i="1"/>
  <c r="S72" i="1"/>
  <c r="AK71" i="1"/>
  <c r="S71" i="1"/>
  <c r="AL71" i="1" s="1"/>
  <c r="AK70" i="1"/>
  <c r="U70" i="1"/>
  <c r="S70" i="1"/>
  <c r="AL70" i="1" s="1"/>
  <c r="AK69" i="1"/>
  <c r="S69" i="1"/>
  <c r="AK68" i="1"/>
  <c r="S68" i="1"/>
  <c r="AL68" i="1" s="1"/>
  <c r="AK67" i="1"/>
  <c r="S67" i="1"/>
  <c r="AL67" i="1" s="1"/>
  <c r="AK66" i="1"/>
  <c r="S66" i="1"/>
  <c r="AL66" i="1" s="1"/>
  <c r="AK65" i="1"/>
  <c r="S65" i="1"/>
  <c r="AK64" i="1"/>
  <c r="S64" i="1"/>
  <c r="AL64" i="1" s="1"/>
  <c r="AK63" i="1"/>
  <c r="S63" i="1"/>
  <c r="AL63" i="1" s="1"/>
  <c r="AK62" i="1"/>
  <c r="S62" i="1"/>
  <c r="AL62" i="1" s="1"/>
  <c r="AK61" i="1"/>
  <c r="S61" i="1"/>
  <c r="AK60" i="1"/>
  <c r="S60" i="1"/>
  <c r="AL60" i="1" s="1"/>
  <c r="AK59" i="1"/>
  <c r="S59" i="1"/>
  <c r="AL59" i="1" s="1"/>
  <c r="AK58" i="1"/>
  <c r="S58" i="1"/>
  <c r="AL58" i="1" s="1"/>
  <c r="AK57" i="1"/>
  <c r="S57" i="1"/>
  <c r="AK56" i="1"/>
  <c r="S56" i="1"/>
  <c r="AL56" i="1" s="1"/>
  <c r="AK55" i="1"/>
  <c r="S55" i="1"/>
  <c r="AL55" i="1" s="1"/>
  <c r="AK54" i="1"/>
  <c r="S54" i="1"/>
  <c r="AL54" i="1" s="1"/>
  <c r="AK53" i="1"/>
  <c r="S53" i="1"/>
  <c r="AK52" i="1"/>
  <c r="S52" i="1"/>
  <c r="AL52" i="1" s="1"/>
  <c r="AK51" i="1"/>
  <c r="S51" i="1"/>
  <c r="AL51" i="1" s="1"/>
  <c r="AK50" i="1"/>
  <c r="S50" i="1"/>
  <c r="AL50" i="1" s="1"/>
  <c r="AK49" i="1"/>
  <c r="S49" i="1"/>
  <c r="AK48" i="1"/>
  <c r="S48" i="1"/>
  <c r="AL48" i="1" s="1"/>
  <c r="AK47" i="1"/>
  <c r="S47" i="1"/>
  <c r="AL47" i="1" s="1"/>
  <c r="AK46" i="1"/>
  <c r="S46" i="1"/>
  <c r="AL46" i="1" s="1"/>
  <c r="AK45" i="1"/>
  <c r="S45" i="1"/>
  <c r="AK43" i="1"/>
  <c r="S43" i="1"/>
  <c r="AL43" i="1" s="1"/>
  <c r="AK42" i="1"/>
  <c r="S42" i="1"/>
  <c r="AL42" i="1" s="1"/>
  <c r="V41" i="1"/>
  <c r="AK41" i="1" s="1"/>
  <c r="AL41" i="1" s="1"/>
  <c r="S41" i="1"/>
  <c r="AK40" i="1"/>
  <c r="S40" i="1"/>
  <c r="AL40" i="1" s="1"/>
  <c r="AK39" i="1"/>
  <c r="S39" i="1"/>
  <c r="AL39" i="1" s="1"/>
  <c r="AK38" i="1"/>
  <c r="S38" i="1"/>
  <c r="AL38" i="1" s="1"/>
  <c r="AK37" i="1"/>
  <c r="S37" i="1"/>
  <c r="AK36" i="1"/>
  <c r="S36" i="1"/>
  <c r="AL36" i="1" s="1"/>
  <c r="AK35" i="1"/>
  <c r="S35" i="1"/>
  <c r="AL35" i="1" s="1"/>
  <c r="AK34" i="1"/>
  <c r="S34" i="1"/>
  <c r="AL34" i="1" s="1"/>
  <c r="AK33" i="1"/>
  <c r="S33" i="1"/>
  <c r="AK32" i="1"/>
  <c r="S32" i="1"/>
  <c r="AL32" i="1" s="1"/>
  <c r="S31" i="1"/>
  <c r="AK30" i="1"/>
  <c r="S30" i="1"/>
  <c r="AL30" i="1" s="1"/>
  <c r="AK29" i="1"/>
  <c r="S29" i="1"/>
  <c r="AL29" i="1" s="1"/>
  <c r="AK28" i="1"/>
  <c r="S28" i="1"/>
  <c r="AL28" i="1" s="1"/>
  <c r="AK27" i="1"/>
  <c r="S27" i="1"/>
  <c r="AK26" i="1"/>
  <c r="S26" i="1"/>
  <c r="AL26" i="1" s="1"/>
  <c r="AK25" i="1"/>
  <c r="S25" i="1"/>
  <c r="AL25" i="1" s="1"/>
  <c r="AK24" i="1"/>
  <c r="S24" i="1"/>
  <c r="AL24" i="1" s="1"/>
  <c r="AK23" i="1"/>
  <c r="S23" i="1"/>
  <c r="AK22" i="1"/>
  <c r="S22" i="1"/>
  <c r="AL22" i="1" s="1"/>
  <c r="AK21" i="1"/>
  <c r="S21" i="1"/>
  <c r="AL21" i="1" s="1"/>
  <c r="AK20" i="1"/>
  <c r="S20" i="1"/>
  <c r="AL20" i="1" s="1"/>
  <c r="AK19" i="1"/>
  <c r="S19" i="1"/>
  <c r="AK18" i="1"/>
  <c r="S18" i="1"/>
  <c r="AL18" i="1" s="1"/>
  <c r="AK17" i="1"/>
  <c r="S17" i="1"/>
  <c r="AL17" i="1" s="1"/>
  <c r="AK16" i="1"/>
  <c r="S16" i="1"/>
  <c r="AL16" i="1" s="1"/>
  <c r="AK15" i="1"/>
  <c r="S15" i="1"/>
  <c r="AK14" i="1"/>
  <c r="S14" i="1"/>
  <c r="AL14" i="1" s="1"/>
  <c r="AK13" i="1"/>
  <c r="S13" i="1"/>
  <c r="AL13" i="1" s="1"/>
  <c r="AK12" i="1"/>
  <c r="S12" i="1"/>
  <c r="AL12" i="1" s="1"/>
  <c r="AK11" i="1"/>
  <c r="S11" i="1"/>
  <c r="AK10" i="1"/>
  <c r="S10" i="1"/>
  <c r="AL10" i="1" s="1"/>
  <c r="AK9" i="1"/>
  <c r="S9" i="1"/>
  <c r="AL9" i="1" s="1"/>
  <c r="AK8" i="1"/>
  <c r="S8" i="1"/>
  <c r="AL8" i="1" s="1"/>
  <c r="AK7" i="1"/>
  <c r="S7" i="1"/>
  <c r="AK6" i="1"/>
  <c r="S6" i="1"/>
  <c r="AL6" i="1" s="1"/>
  <c r="AK5" i="1"/>
  <c r="S5" i="1"/>
  <c r="AL5" i="1" s="1"/>
  <c r="AK4" i="1"/>
  <c r="S4" i="1"/>
  <c r="AL4" i="1" s="1"/>
  <c r="AK3" i="1"/>
  <c r="S3" i="1"/>
  <c r="AL3" i="1" l="1"/>
  <c r="AL7" i="1"/>
  <c r="AL11" i="1"/>
  <c r="AL15" i="1"/>
  <c r="AL19" i="1"/>
  <c r="AL23" i="1"/>
  <c r="AL27" i="1"/>
  <c r="AL33" i="1"/>
  <c r="AL37" i="1"/>
  <c r="AL45" i="1"/>
  <c r="AL49" i="1"/>
  <c r="AL53" i="1"/>
  <c r="AL57" i="1"/>
  <c r="AL61" i="1"/>
  <c r="AL65" i="1"/>
  <c r="AL69" i="1"/>
  <c r="AL72" i="1"/>
  <c r="AL76" i="1"/>
  <c r="AL80" i="1"/>
  <c r="AL84" i="1"/>
  <c r="AL88" i="1"/>
  <c r="AL92" i="1"/>
  <c r="AL96" i="1"/>
  <c r="AL100" i="1"/>
  <c r="AL104" i="1"/>
  <c r="AL108" i="1"/>
  <c r="AL112" i="1"/>
  <c r="AL116" i="1"/>
  <c r="AL120" i="1"/>
  <c r="AL124" i="1"/>
  <c r="AL128" i="1"/>
  <c r="AL132" i="1"/>
  <c r="AL136" i="1"/>
  <c r="AL140" i="1"/>
  <c r="AL143" i="1"/>
  <c r="AL147" i="1"/>
  <c r="AL149" i="1"/>
  <c r="AL153" i="1"/>
  <c r="AL157" i="1"/>
  <c r="AL161" i="1"/>
  <c r="AL165" i="1"/>
  <c r="AL169" i="1"/>
  <c r="AL173" i="1"/>
  <c r="AL177" i="1"/>
  <c r="AL180" i="1"/>
  <c r="AL186" i="1"/>
  <c r="AL189" i="1"/>
  <c r="AL193" i="1"/>
  <c r="AL197" i="1"/>
  <c r="AL201" i="1"/>
  <c r="AL205" i="1"/>
  <c r="AL209" i="1"/>
  <c r="AL213" i="1"/>
  <c r="AL217" i="1"/>
  <c r="AL221" i="1"/>
  <c r="AL227" i="1"/>
  <c r="AL231" i="1"/>
  <c r="AL235" i="1"/>
  <c r="AL236" i="1"/>
  <c r="AL240" i="1"/>
  <c r="AL244" i="1"/>
  <c r="AL248" i="1"/>
  <c r="AL252" i="1"/>
  <c r="AL256" i="1"/>
  <c r="AL260" i="1"/>
  <c r="AL264" i="1"/>
  <c r="AL268" i="1"/>
  <c r="AL272" i="1"/>
  <c r="AL276" i="1"/>
  <c r="AL280" i="1"/>
  <c r="AL290" i="1"/>
  <c r="AL294" i="1"/>
  <c r="AL298" i="1"/>
  <c r="AL299" i="1"/>
  <c r="AL303" i="1"/>
  <c r="AL307" i="1"/>
  <c r="AL311" i="1"/>
  <c r="AL315" i="1"/>
  <c r="AL319" i="1"/>
  <c r="AL323" i="1"/>
  <c r="AL329" i="1"/>
  <c r="AL333" i="1"/>
  <c r="AL335" i="1"/>
  <c r="AL339" i="1"/>
  <c r="AL341" i="1"/>
  <c r="AL345" i="1"/>
  <c r="AL356" i="1"/>
  <c r="AL363" i="1"/>
  <c r="AL366" i="1"/>
  <c r="AL371" i="1"/>
  <c r="AL374" i="1"/>
  <c r="AL378" i="1"/>
  <c r="AL385" i="1"/>
  <c r="AL389" i="1"/>
  <c r="AL393" i="1"/>
  <c r="AL397" i="1"/>
  <c r="AL401" i="1"/>
  <c r="AL405" i="1"/>
  <c r="AL410" i="1"/>
  <c r="AL416" i="1"/>
  <c r="AL420" i="1"/>
  <c r="AL424" i="1"/>
  <c r="AL428" i="1"/>
  <c r="AK434" i="1"/>
  <c r="AL434" i="1" s="1"/>
  <c r="AL437" i="1"/>
  <c r="AL441" i="1"/>
  <c r="AL444" i="1"/>
  <c r="AL448" i="1"/>
  <c r="AL452" i="1"/>
  <c r="AL456" i="1"/>
  <c r="AL461" i="1"/>
  <c r="AL465" i="1"/>
  <c r="AL468" i="1"/>
  <c r="AL472" i="1"/>
  <c r="AL476" i="1"/>
  <c r="AL480" i="1"/>
  <c r="AL484" i="1"/>
  <c r="AL488" i="1"/>
  <c r="AL492" i="1"/>
  <c r="AL496" i="1"/>
  <c r="AL500" i="1"/>
  <c r="AL504" i="1"/>
  <c r="AL508" i="1"/>
  <c r="AL512" i="1"/>
  <c r="AL516" i="1"/>
  <c r="AL520" i="1"/>
  <c r="AL524" i="1"/>
  <c r="AL528" i="1"/>
  <c r="AL532" i="1"/>
  <c r="AL536" i="1"/>
  <c r="AL540" i="1"/>
  <c r="AL544" i="1"/>
  <c r="AL548" i="1"/>
  <c r="AL552" i="1"/>
  <c r="AL556" i="1"/>
  <c r="AL560" i="1"/>
  <c r="AL564" i="1"/>
  <c r="AL568" i="1"/>
  <c r="AL572" i="1"/>
  <c r="AL579" i="1"/>
  <c r="AL584" i="1"/>
  <c r="AL589" i="1"/>
  <c r="AL593" i="1"/>
  <c r="AL597" i="1"/>
  <c r="AL601" i="1"/>
  <c r="AL605" i="1"/>
  <c r="AL609" i="1"/>
  <c r="AL613" i="1"/>
  <c r="AL617" i="1"/>
  <c r="AL621" i="1"/>
  <c r="AL631" i="1"/>
  <c r="AL632" i="1"/>
  <c r="AL636" i="1"/>
  <c r="AL639" i="1"/>
  <c r="AL640" i="1"/>
  <c r="AL645" i="1"/>
  <c r="AL651" i="1"/>
  <c r="AL654" i="1"/>
  <c r="AL658" i="1"/>
  <c r="AL661" i="1"/>
  <c r="AL665" i="1"/>
  <c r="AL669" i="1"/>
  <c r="AL674" i="1"/>
  <c r="AL678" i="1"/>
  <c r="AL682" i="1"/>
  <c r="AL686" i="1"/>
  <c r="AL690" i="1"/>
  <c r="AL694" i="1"/>
  <c r="AL698" i="1"/>
  <c r="AL702" i="1"/>
  <c r="AL706" i="1"/>
  <c r="AL712" i="1"/>
  <c r="AL716" i="1"/>
  <c r="AL721" i="1"/>
  <c r="AL725" i="1"/>
  <c r="AL729" i="1"/>
  <c r="AL736" i="1"/>
  <c r="AL742" i="1"/>
  <c r="AL750" i="1"/>
  <c r="AL754" i="1"/>
  <c r="D209" i="2" l="1"/>
  <c r="D287" i="2"/>
  <c r="D365" i="2"/>
  <c r="E535" i="2" l="1"/>
  <c r="D534" i="2"/>
  <c r="E534" i="2" s="1"/>
  <c r="E533" i="2"/>
  <c r="E532" i="2"/>
  <c r="E531" i="2"/>
  <c r="E530" i="2"/>
  <c r="E529" i="2"/>
  <c r="D528" i="2"/>
  <c r="E528" i="2" s="1"/>
  <c r="E527" i="2"/>
  <c r="E526" i="2"/>
  <c r="E525" i="2"/>
  <c r="D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C509" i="2"/>
  <c r="E509" i="2" s="1"/>
  <c r="D508" i="2"/>
  <c r="C508" i="2"/>
  <c r="E508" i="2" s="1"/>
  <c r="D507" i="2"/>
  <c r="C507" i="2"/>
  <c r="E507" i="2" s="1"/>
  <c r="D506" i="2"/>
  <c r="C506" i="2"/>
  <c r="E506" i="2" s="1"/>
  <c r="D505" i="2"/>
  <c r="C505" i="2"/>
  <c r="E505" i="2" s="1"/>
  <c r="D504" i="2"/>
  <c r="C504" i="2"/>
  <c r="E504" i="2" s="1"/>
  <c r="E503" i="2"/>
  <c r="D502" i="2"/>
  <c r="E502" i="2" s="1"/>
  <c r="E501" i="2"/>
  <c r="E500" i="2"/>
  <c r="E499" i="2"/>
  <c r="E498" i="2"/>
  <c r="E497" i="2"/>
  <c r="E496" i="2"/>
  <c r="E495" i="2"/>
  <c r="E494" i="2"/>
  <c r="E493" i="2"/>
  <c r="E492" i="2"/>
  <c r="C491" i="2"/>
  <c r="E491" i="2" s="1"/>
  <c r="E490" i="2"/>
  <c r="E489" i="2"/>
  <c r="E488" i="2"/>
  <c r="E487" i="2"/>
  <c r="D486" i="2"/>
  <c r="E486" i="2" s="1"/>
  <c r="E485" i="2"/>
  <c r="E484" i="2"/>
  <c r="E483" i="2"/>
  <c r="E482" i="2"/>
  <c r="D482" i="2"/>
  <c r="E481" i="2"/>
  <c r="E480" i="2"/>
  <c r="E479" i="2"/>
  <c r="D479" i="2"/>
  <c r="E478" i="2"/>
  <c r="E477" i="2"/>
  <c r="E476" i="2"/>
  <c r="D475" i="2"/>
  <c r="C475" i="2"/>
  <c r="E475" i="2" s="1"/>
  <c r="E474" i="2"/>
  <c r="E473" i="2"/>
  <c r="E472" i="2"/>
  <c r="E471" i="2"/>
  <c r="E470" i="2"/>
  <c r="E469" i="2"/>
  <c r="E468" i="2"/>
  <c r="D468" i="2"/>
  <c r="E467" i="2"/>
  <c r="D466" i="2"/>
  <c r="E466" i="2" s="1"/>
  <c r="E465" i="2"/>
  <c r="D464" i="2"/>
  <c r="C464" i="2"/>
  <c r="E464" i="2" s="1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2" i="2"/>
  <c r="E441" i="2"/>
  <c r="E440" i="2"/>
  <c r="E439" i="2"/>
  <c r="E438" i="2"/>
  <c r="E437" i="2"/>
  <c r="D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D401" i="2"/>
  <c r="E401" i="2" s="1"/>
  <c r="E400" i="2"/>
  <c r="D399" i="2"/>
  <c r="E399" i="2" s="1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D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D352" i="2"/>
  <c r="C352" i="2"/>
  <c r="E352" i="2" s="1"/>
  <c r="E351" i="2"/>
  <c r="E350" i="2"/>
  <c r="D349" i="2"/>
  <c r="E349" i="2" s="1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D332" i="2"/>
  <c r="E331" i="2"/>
  <c r="D331" i="2"/>
  <c r="E330" i="2"/>
  <c r="D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D316" i="2"/>
  <c r="C316" i="2"/>
  <c r="E316" i="2" s="1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D292" i="2"/>
  <c r="E291" i="2"/>
  <c r="E290" i="2"/>
  <c r="E289" i="2"/>
  <c r="E288" i="2"/>
  <c r="E287" i="2"/>
  <c r="C287" i="2"/>
  <c r="E286" i="2"/>
  <c r="E285" i="2"/>
  <c r="E284" i="2"/>
  <c r="E283" i="2"/>
  <c r="E282" i="2"/>
  <c r="D282" i="2"/>
  <c r="E281" i="2"/>
  <c r="E280" i="2"/>
  <c r="E279" i="2"/>
  <c r="E278" i="2"/>
  <c r="E277" i="2"/>
  <c r="D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C243" i="2"/>
  <c r="E243" i="2" s="1"/>
  <c r="E242" i="2"/>
  <c r="E241" i="2"/>
  <c r="E240" i="2"/>
  <c r="E239" i="2"/>
  <c r="E238" i="2"/>
  <c r="E237" i="2"/>
  <c r="E236" i="2"/>
  <c r="C235" i="2"/>
  <c r="E235" i="2" s="1"/>
  <c r="E234" i="2"/>
  <c r="E233" i="2"/>
  <c r="E232" i="2"/>
  <c r="E231" i="2"/>
  <c r="E230" i="2"/>
  <c r="E229" i="2"/>
  <c r="E228" i="2"/>
  <c r="E227" i="2"/>
  <c r="E226" i="2"/>
  <c r="D226" i="2"/>
  <c r="E225" i="2"/>
  <c r="D225" i="2"/>
  <c r="E224" i="2"/>
  <c r="E223" i="2"/>
  <c r="E222" i="2"/>
  <c r="C221" i="2"/>
  <c r="E221" i="2" s="1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D199" i="2"/>
  <c r="E198" i="2"/>
  <c r="E197" i="2"/>
  <c r="E196" i="2"/>
  <c r="D195" i="2"/>
  <c r="C195" i="2"/>
  <c r="E195" i="2" s="1"/>
  <c r="E194" i="2"/>
  <c r="D194" i="2"/>
  <c r="E193" i="2"/>
  <c r="E192" i="2"/>
  <c r="E191" i="2"/>
  <c r="E190" i="2"/>
  <c r="E189" i="2"/>
  <c r="D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D160" i="2"/>
  <c r="E160" i="2" s="1"/>
  <c r="E159" i="2"/>
  <c r="E158" i="2"/>
  <c r="E157" i="2"/>
  <c r="E156" i="2"/>
  <c r="D155" i="2"/>
  <c r="E155" i="2" s="1"/>
  <c r="E154" i="2"/>
  <c r="D153" i="2"/>
  <c r="E153" i="2" s="1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D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D55" i="2"/>
  <c r="E54" i="2"/>
  <c r="E53" i="2"/>
  <c r="E52" i="2"/>
  <c r="E51" i="2"/>
  <c r="E50" i="2"/>
  <c r="E49" i="2"/>
  <c r="E48" i="2"/>
  <c r="D47" i="2"/>
  <c r="E47" i="2" s="1"/>
  <c r="E46" i="2"/>
  <c r="E45" i="2"/>
  <c r="E44" i="2"/>
  <c r="E43" i="2"/>
  <c r="E42" i="2"/>
  <c r="E41" i="2"/>
  <c r="E40" i="2"/>
  <c r="E39" i="2"/>
  <c r="E38" i="2"/>
  <c r="D37" i="2"/>
  <c r="C37" i="2"/>
  <c r="E37" i="2" s="1"/>
  <c r="E36" i="2"/>
  <c r="E35" i="2"/>
  <c r="D35" i="2"/>
  <c r="E34" i="2"/>
  <c r="D33" i="2"/>
  <c r="C33" i="2"/>
  <c r="E33" i="2" s="1"/>
  <c r="E32" i="2"/>
  <c r="D31" i="2"/>
  <c r="E31" i="2" s="1"/>
  <c r="E30" i="2"/>
  <c r="E29" i="2"/>
  <c r="E28" i="2"/>
  <c r="E27" i="2"/>
  <c r="D27" i="2"/>
  <c r="E26" i="2"/>
  <c r="D25" i="2"/>
  <c r="E25" i="2" s="1"/>
  <c r="E24" i="2"/>
  <c r="E23" i="2"/>
  <c r="E22" i="2"/>
  <c r="E21" i="2"/>
  <c r="E20" i="2"/>
  <c r="E19" i="2"/>
  <c r="E18" i="2"/>
  <c r="E17" i="2"/>
  <c r="D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D2" i="2"/>
  <c r="E2" i="2" s="1"/>
</calcChain>
</file>

<file path=xl/sharedStrings.xml><?xml version="1.0" encoding="utf-8"?>
<sst xmlns="http://schemas.openxmlformats.org/spreadsheetml/2006/main" count="3696" uniqueCount="2423">
  <si>
    <t>No</t>
  </si>
  <si>
    <t>Material De Laboratorio</t>
  </si>
  <si>
    <t>Cantidad</t>
  </si>
  <si>
    <t>Entregados</t>
  </si>
  <si>
    <t>Existencia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</si>
  <si>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</si>
  <si>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</si>
  <si>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</si>
  <si>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</si>
  <si>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</si>
  <si>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</si>
  <si>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</si>
  <si>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</si>
  <si>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</si>
  <si>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</si>
  <si>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</si>
  <si>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</si>
  <si>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</si>
  <si>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</si>
  <si>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</si>
  <si>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</si>
  <si>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</si>
  <si>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</si>
  <si>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</si>
  <si>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</si>
  <si>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</si>
  <si>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</si>
  <si>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</si>
  <si>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</si>
  <si>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</si>
  <si>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</si>
  <si>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</si>
  <si>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</si>
  <si>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</si>
  <si>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</si>
  <si>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</si>
  <si>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</si>
  <si>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</si>
  <si>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</si>
  <si>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</si>
  <si>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Gasa</t>
  </si>
  <si>
    <t>Guantes De Latex Blanco Examen No Esteril Caja</t>
  </si>
  <si>
    <t>Guantes cortos de Nitrilo x Caja de 50 unidades</t>
  </si>
  <si>
    <t>Jabon Axion Por 900 G</t>
  </si>
  <si>
    <t>Jabón Líquido Para Manos</t>
  </si>
  <si>
    <t>Laminas Portaobjetos Con Borde Lijado 3" X 1"</t>
  </si>
  <si>
    <t>Laminas Portaobjetos De 3 X 1" (76 X 26 Mm) Lisas</t>
  </si>
  <si>
    <t xml:space="preserve">Laminillas Cubreobjetos De 22 X 22 Mm </t>
  </si>
  <si>
    <t>Mecha Para Mecheros (Metro)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</si>
  <si>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</si>
  <si>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</si>
  <si>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</si>
  <si>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</si>
  <si>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</si>
  <si>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</si>
  <si>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</si>
  <si>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</si>
  <si>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</si>
  <si>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</si>
  <si>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</si>
  <si>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</si>
  <si>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</si>
  <si>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</si>
  <si>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</si>
  <si>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</si>
  <si>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</si>
  <si>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</si>
  <si>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</si>
  <si>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</si>
  <si>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</si>
  <si>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</si>
  <si>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</si>
  <si>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</si>
  <si>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</si>
  <si>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</si>
  <si>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</si>
  <si>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</si>
  <si>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</si>
  <si>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</si>
  <si>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</si>
  <si>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</si>
  <si>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Recipientes Plásticos Con Tapa Capacidad 500 Ml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</si>
  <si>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</si>
  <si>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</si>
  <si>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</si>
  <si>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</si>
  <si>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</si>
  <si>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</si>
  <si>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</si>
  <si>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</si>
  <si>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</si>
  <si>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</si>
  <si>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</si>
  <si>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</si>
  <si>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</si>
  <si>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</si>
  <si>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</si>
  <si>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</si>
  <si>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</si>
  <si>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</si>
  <si>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</si>
  <si>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</si>
  <si>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</si>
  <si>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</si>
  <si>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</si>
  <si>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</si>
  <si>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</si>
  <si>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</si>
  <si>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</si>
  <si>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</si>
  <si>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</si>
  <si>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</si>
  <si>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</si>
  <si>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</si>
  <si>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</si>
  <si>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</si>
  <si>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</si>
  <si>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</si>
  <si>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</si>
  <si>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</si>
  <si>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</si>
  <si>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</si>
  <si>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</si>
  <si>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</si>
  <si>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</si>
  <si>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</si>
  <si>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</si>
  <si>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</si>
  <si>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</si>
  <si>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</si>
  <si>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</si>
  <si>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</si>
  <si>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</si>
  <si>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Dispensador De Laminillas</t>
  </si>
  <si>
    <t>Puntas Para Micropipeta 1-20 Microlitros Esteriles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</si>
  <si>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</si>
  <si>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</si>
  <si>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</si>
  <si>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</si>
  <si>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</si>
  <si>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</si>
  <si>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</si>
  <si>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Puntas Para Micropipeta 1-200 Microlitros Esteriles Con Filtro</t>
  </si>
  <si>
    <t xml:space="preserve">Puntas Para Micropipeta 100-1000 Microlitros Esteriles 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</si>
  <si>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</si>
  <si>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</si>
  <si>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</si>
  <si>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</si>
  <si>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</si>
  <si>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</si>
  <si>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</si>
  <si>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</si>
  <si>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</si>
  <si>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</si>
  <si>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</si>
  <si>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</si>
  <si>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</si>
  <si>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</si>
  <si>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</si>
  <si>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</si>
  <si>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</si>
  <si>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</si>
  <si>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</si>
  <si>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</si>
  <si>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</si>
  <si>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</si>
  <si>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</si>
  <si>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</si>
  <si>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</si>
  <si>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</si>
  <si>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</si>
  <si>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</si>
  <si>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</si>
  <si>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</si>
  <si>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</si>
  <si>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</si>
  <si>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</si>
  <si>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</si>
  <si>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</si>
  <si>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</si>
  <si>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</si>
  <si>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</si>
  <si>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</si>
  <si>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</si>
  <si>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</si>
  <si>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</si>
  <si>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</si>
  <si>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</si>
  <si>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</si>
  <si>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</si>
  <si>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</si>
  <si>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</si>
  <si>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</si>
  <si>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</si>
  <si>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</si>
  <si>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</si>
  <si>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</si>
  <si>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</si>
  <si>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</si>
  <si>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</si>
  <si>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</si>
  <si>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Frasco de Almacenamiento Tapa Azul 250ml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</si>
  <si>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</si>
  <si>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</si>
  <si>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</si>
  <si>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</si>
  <si>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</si>
  <si>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</si>
  <si>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</si>
  <si>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</si>
  <si>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</si>
  <si>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</si>
  <si>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</si>
  <si>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</si>
  <si>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</si>
  <si>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</si>
  <si>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</si>
  <si>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</si>
  <si>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</si>
  <si>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</si>
  <si>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Tubo de Ensayo Liso, De Vidrio 13 x 100, Caja x 200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</si>
  <si>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</si>
  <si>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</si>
  <si>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</si>
  <si>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</si>
  <si>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</si>
  <si>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</si>
  <si>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</si>
  <si>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</si>
  <si>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</si>
  <si>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</si>
  <si>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</si>
  <si>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</si>
  <si>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</si>
  <si>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</si>
  <si>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</si>
  <si>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</si>
  <si>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</si>
  <si>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</si>
  <si>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</si>
  <si>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</si>
  <si>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</si>
  <si>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</si>
  <si>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</si>
  <si>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</si>
  <si>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</si>
  <si>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</si>
  <si>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</si>
  <si>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</si>
  <si>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</si>
  <si>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</si>
  <si>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</si>
  <si>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</si>
  <si>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</si>
  <si>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</si>
  <si>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</si>
  <si>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</si>
  <si>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</si>
  <si>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</si>
  <si>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</si>
  <si>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</si>
  <si>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</si>
  <si>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</si>
  <si>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</si>
  <si>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</si>
  <si>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</si>
  <si>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</si>
  <si>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</si>
  <si>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</si>
  <si>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</si>
  <si>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</si>
  <si>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</si>
  <si>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</si>
  <si>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</si>
  <si>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</si>
  <si>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</si>
  <si>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</si>
  <si>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</si>
  <si>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</si>
  <si>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</si>
  <si>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</si>
  <si>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</si>
  <si>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</si>
  <si>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</si>
  <si>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</si>
  <si>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</si>
  <si>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</si>
  <si>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</si>
  <si>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</si>
  <si>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</si>
  <si>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</si>
  <si>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</si>
  <si>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</si>
  <si>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</si>
  <si>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</si>
  <si>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</si>
  <si>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</si>
  <si>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</si>
  <si>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</si>
  <si>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</si>
  <si>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</si>
  <si>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</si>
  <si>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</si>
  <si>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</si>
  <si>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</si>
  <si>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</si>
  <si>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</si>
  <si>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</si>
  <si>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</si>
  <si>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</si>
  <si>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</si>
  <si>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</si>
  <si>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</si>
  <si>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</si>
  <si>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</si>
  <si>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</si>
  <si>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</si>
  <si>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Tapabocas Caja x 50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</si>
  <si>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</si>
  <si>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</si>
  <si>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</si>
  <si>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</si>
  <si>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</si>
  <si>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</si>
  <si>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</si>
  <si>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</si>
  <si>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</si>
  <si>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</si>
  <si>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</si>
  <si>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</si>
  <si>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</si>
  <si>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</si>
  <si>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</si>
  <si>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</si>
  <si>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</si>
  <si>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</si>
  <si>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</si>
  <si>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>Filtro de Jeringa Esteril 13mm</t>
  </si>
  <si>
    <t>Grasa Alto Vacio X 150g</t>
  </si>
  <si>
    <t xml:space="preserve">Vidrio De Reloj De 140 Mm 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</si>
  <si>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</si>
  <si>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</si>
  <si>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</si>
  <si>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</si>
  <si>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</si>
  <si>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</si>
  <si>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</si>
  <si>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</si>
  <si>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</si>
  <si>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</si>
  <si>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</si>
  <si>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</si>
  <si>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</si>
  <si>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</si>
  <si>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</si>
  <si>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</si>
  <si>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</si>
  <si>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</si>
  <si>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</si>
  <si>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</si>
  <si>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</si>
  <si>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</si>
  <si>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</si>
  <si>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</si>
  <si>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</si>
  <si>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</si>
  <si>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</si>
  <si>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</si>
  <si>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</si>
  <si>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>Frasco de Almacenamiento 500ml Tapa Azul vidrio claro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</si>
  <si>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</si>
  <si>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</si>
  <si>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</si>
  <si>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</si>
  <si>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</si>
  <si>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>Cuchillas de Bisturí Quirurgico  No 10 Caja x 100</t>
  </si>
  <si>
    <t>Hidrometro</t>
  </si>
  <si>
    <t>Papel Filtro 150mm Cuantitativo 389 White Spot</t>
  </si>
  <si>
    <t>Gradilla Tubos De Pcr  0,2 Ml</t>
  </si>
  <si>
    <t>Vaso de Precipitado 2000ml Vidrio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</si>
  <si>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</si>
  <si>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</si>
  <si>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</si>
  <si>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</si>
  <si>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</si>
  <si>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</si>
  <si>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</si>
  <si>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</si>
  <si>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</si>
  <si>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</si>
  <si>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</si>
  <si>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</si>
  <si>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</si>
  <si>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</si>
  <si>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</si>
  <si>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</si>
  <si>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</si>
  <si>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Frasco de Almacenamiento Tapa Azul  vidrio claro 1000ml</t>
  </si>
  <si>
    <t>Kit de Disección</t>
  </si>
  <si>
    <t>Vinipel X rollo</t>
  </si>
  <si>
    <t>Soporte Universal</t>
  </si>
  <si>
    <t>Viales autoclavables</t>
  </si>
  <si>
    <t>Detergente En Polvo X 500 G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</si>
  <si>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</si>
  <si>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</si>
  <si>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</si>
  <si>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</si>
  <si>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</si>
  <si>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</si>
  <si>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</si>
  <si>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</si>
  <si>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</si>
  <si>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</si>
  <si>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</si>
  <si>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</si>
  <si>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</si>
  <si>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</si>
  <si>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</si>
  <si>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</si>
  <si>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 xml:space="preserve">Frasco de Almacenamiento Para Liquidos Tapa Azul 2000 ml 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</si>
  <si>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</si>
  <si>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</si>
  <si>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</si>
  <si>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</si>
  <si>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</si>
  <si>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</si>
  <si>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</si>
  <si>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</si>
  <si>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</si>
  <si>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</si>
  <si>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</si>
  <si>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</si>
  <si>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</si>
  <si>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</si>
  <si>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</si>
  <si>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</si>
  <si>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</si>
  <si>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</si>
  <si>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>CÓDIGO</t>
  </si>
  <si>
    <t>NOMBRE</t>
  </si>
  <si>
    <t>FORMULA</t>
  </si>
  <si>
    <t>COLOR
CLASIFICACION</t>
  </si>
  <si>
    <t>01 - ALUMINIO</t>
  </si>
  <si>
    <t>01-01</t>
  </si>
  <si>
    <t>ALUMINIO (III) HIDRÓXIDO</t>
  </si>
  <si>
    <r>
      <t>Al(OH)</t>
    </r>
    <r>
      <rPr>
        <vertAlign val="subscript"/>
        <sz val="10"/>
        <rFont val="Arial Narrow"/>
        <family val="2"/>
      </rPr>
      <t>3</t>
    </r>
  </si>
  <si>
    <t>BLANCO-RAYADO</t>
  </si>
  <si>
    <t>01-02</t>
  </si>
  <si>
    <t>ALUMINIO (III) SULFATO</t>
  </si>
  <si>
    <r>
      <t>Al(SO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</si>
  <si>
    <t>NARANJA</t>
  </si>
  <si>
    <t>01-03</t>
  </si>
  <si>
    <t>ALUMINIO (III) CLORURO HEXAHIDRATADO</t>
  </si>
  <si>
    <r>
      <t>AlCl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</si>
  <si>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01-04</t>
  </si>
  <si>
    <t>ALUMINIO (III) NITRATO NONAHIDRATADO</t>
  </si>
  <si>
    <r>
      <t>Al(NO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9H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</si>
  <si>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AMARILLO</t>
  </si>
  <si>
    <t>01-05</t>
  </si>
  <si>
    <t>ALUMINIO (III) Y POTASIO (I) SULFATO DODECAHIDRATADO</t>
  </si>
  <si>
    <r>
      <t>AlK(SO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12H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</si>
  <si>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01-06</t>
  </si>
  <si>
    <r>
      <t>ALUMINO – PATRON 1000 Mg Al, (AlCl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</si>
  <si>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AlCl</t>
    </r>
    <r>
      <rPr>
        <vertAlign val="subscript"/>
        <sz val="10"/>
        <rFont val="Arial Narrow"/>
        <family val="2"/>
      </rPr>
      <t>3</t>
    </r>
  </si>
  <si>
    <t>01-07</t>
  </si>
  <si>
    <t>ALUMINIO METÁLICO GRANALLAS</t>
  </si>
  <si>
    <t>Al</t>
  </si>
  <si>
    <t>ROJO</t>
  </si>
  <si>
    <t>01-08</t>
  </si>
  <si>
    <t>ALUMINIO EN CINTA</t>
  </si>
  <si>
    <t>02 - AMONIO</t>
  </si>
  <si>
    <t>02-01</t>
  </si>
  <si>
    <t>AMONIO (I) CLORURO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</si>
  <si>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Cl</t>
    </r>
  </si>
  <si>
    <t>02-02</t>
  </si>
  <si>
    <t>AMONIO (I) HIDRÓXIDO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</si>
  <si>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OH</t>
    </r>
  </si>
  <si>
    <t>02-03</t>
  </si>
  <si>
    <t>AMONIO MOLIBDATO TETRAHIDRATADO</t>
  </si>
  <si>
    <t>02-04</t>
  </si>
  <si>
    <t>AMONIO (I)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</si>
  <si>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COONH</t>
    </r>
    <r>
      <rPr>
        <vertAlign val="subscript"/>
        <sz val="10"/>
        <rFont val="Arial Narrow"/>
        <family val="2"/>
      </rPr>
      <t>4</t>
    </r>
  </si>
  <si>
    <t>02-05</t>
  </si>
  <si>
    <t>02-06</t>
  </si>
  <si>
    <t>AMONIO (I) CARBONATO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</si>
  <si>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</si>
  <si>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02-07</t>
  </si>
  <si>
    <t>AMONIO HIDROGENO FOSFATO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</si>
  <si>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HPO</t>
    </r>
    <r>
      <rPr>
        <vertAlign val="subscript"/>
        <sz val="10"/>
        <rFont val="Arial Narrow"/>
        <family val="2"/>
      </rPr>
      <t>4</t>
    </r>
  </si>
  <si>
    <t>02-08</t>
  </si>
  <si>
    <t>AMONIO (I) SULFATO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</si>
  <si>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</si>
  <si>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02-09</t>
  </si>
  <si>
    <t>AMONIO (I) FLUORURO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</si>
  <si>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F</t>
    </r>
  </si>
  <si>
    <t>AZUL</t>
  </si>
  <si>
    <t>02-10</t>
  </si>
  <si>
    <t>AMONIO (I) OXALATO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</si>
  <si>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NH</t>
    </r>
    <r>
      <rPr>
        <vertAlign val="subscript"/>
        <sz val="10"/>
        <rFont val="Arial Narrow"/>
        <family val="2"/>
      </rPr>
      <t>4</t>
    </r>
  </si>
  <si>
    <t>02-11</t>
  </si>
  <si>
    <t>AMONIO (I) NITRATO</t>
  </si>
  <si>
    <t>02-12</t>
  </si>
  <si>
    <t>AMONIO (I) TIOCIANATO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</si>
  <si>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SCN</t>
    </r>
  </si>
  <si>
    <t>02-13</t>
  </si>
  <si>
    <t>HIDROXILAMONIO CLORURO</t>
  </si>
  <si>
    <t>ROJO-RAYADO</t>
  </si>
  <si>
    <t>02-14</t>
  </si>
  <si>
    <t>AMONIO (I) DICROMATO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</si>
  <si>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</si>
  <si>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02-15</t>
  </si>
  <si>
    <t>AMONIO (I) METAVANADATO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</si>
  <si>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VO</t>
    </r>
    <r>
      <rPr>
        <vertAlign val="subscript"/>
        <sz val="10"/>
        <rFont val="Arial Narrow"/>
        <family val="2"/>
      </rPr>
      <t>3</t>
    </r>
  </si>
  <si>
    <t>02-16</t>
  </si>
  <si>
    <t>AMONIO CERIO (IV) NITRATO</t>
  </si>
  <si>
    <t>02-17</t>
  </si>
  <si>
    <t>SULFATO DE AMONIO Y CERIO (IV)</t>
  </si>
  <si>
    <t>02-18</t>
  </si>
  <si>
    <t>AMONIO PEROXIDISULFATO</t>
  </si>
  <si>
    <t>(NH4)2S2O8</t>
  </si>
  <si>
    <t>02-19</t>
  </si>
  <si>
    <t>AMONIO FLORURO</t>
  </si>
  <si>
    <t>02-20</t>
  </si>
  <si>
    <r>
      <t xml:space="preserve">AMONIO Y HIERRO (II) SULFATO EN SOLUCIÓN POR 250 ML </t>
    </r>
    <r>
      <rPr>
        <b/>
        <sz val="10"/>
        <rFont val="Arial Narrow"/>
        <family val="2"/>
      </rPr>
      <t>0,1N</t>
    </r>
  </si>
  <si>
    <t>c(NH4)2Fe(SO4)2)</t>
  </si>
  <si>
    <t>03 - BARIO</t>
  </si>
  <si>
    <t>03-01</t>
  </si>
  <si>
    <t>BARIO (II) CLORURO</t>
  </si>
  <si>
    <r>
      <t>BaCl</t>
    </r>
    <r>
      <rPr>
        <vertAlign val="subscript"/>
        <sz val="10"/>
        <rFont val="Arial Narrow"/>
        <family val="2"/>
      </rPr>
      <t>2</t>
    </r>
  </si>
  <si>
    <t>03-02</t>
  </si>
  <si>
    <t>BARIO (II) ACETATO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</si>
  <si>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Ba</t>
    </r>
  </si>
  <si>
    <t>03-03</t>
  </si>
  <si>
    <t>BARIO (II) HIDRÓXIDO</t>
  </si>
  <si>
    <r>
      <t>Ba(OH)</t>
    </r>
    <r>
      <rPr>
        <vertAlign val="subscript"/>
        <sz val="10"/>
        <rFont val="Arial Narrow"/>
        <family val="2"/>
      </rPr>
      <t>2</t>
    </r>
  </si>
  <si>
    <t>03-05</t>
  </si>
  <si>
    <t>BARIO (II) SULFATO</t>
  </si>
  <si>
    <r>
      <t>BaSO</t>
    </r>
    <r>
      <rPr>
        <vertAlign val="subscript"/>
        <sz val="10"/>
        <rFont val="Arial Narrow"/>
        <family val="2"/>
      </rPr>
      <t>4</t>
    </r>
  </si>
  <si>
    <t>03-06</t>
  </si>
  <si>
    <t>BARIO STANDARD PARA ABSORCION ATOMICA 1mg/Ml</t>
  </si>
  <si>
    <t>Ba(NO3)2</t>
  </si>
  <si>
    <t>04 - BORO</t>
  </si>
  <si>
    <t>04-01</t>
  </si>
  <si>
    <t>ACIDO BORICO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</si>
  <si>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3</t>
    </r>
  </si>
  <si>
    <t>04-02</t>
  </si>
  <si>
    <t>BORON 1000µg/ml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</si>
  <si>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4</t>
    </r>
  </si>
  <si>
    <t>04-03</t>
  </si>
  <si>
    <r>
      <t>BORO SOLUCION PATRON TRAZABLE A SRM DE NIST 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 xml:space="preserve"> EN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 1000 Mg/L B CERTIPUR</t>
    </r>
  </si>
  <si>
    <t xml:space="preserve"> 05 - CALCIO</t>
  </si>
  <si>
    <t>05-01</t>
  </si>
  <si>
    <t>CALCIO (II) CARBONATO</t>
  </si>
  <si>
    <r>
      <t>CaCO</t>
    </r>
    <r>
      <rPr>
        <vertAlign val="subscript"/>
        <sz val="10"/>
        <rFont val="Arial Narrow"/>
        <family val="2"/>
      </rPr>
      <t>3</t>
    </r>
  </si>
  <si>
    <t>05-02</t>
  </si>
  <si>
    <t>CALCIO (II) SULFATO DIHIDRATADO</t>
  </si>
  <si>
    <r>
      <t>CaSO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</si>
  <si>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05-03</t>
  </si>
  <si>
    <t>CALCIO (II) CLORURO ANHIDRO</t>
  </si>
  <si>
    <r>
      <t>CaCl</t>
    </r>
    <r>
      <rPr>
        <vertAlign val="subscript"/>
        <sz val="10"/>
        <rFont val="Arial Narrow"/>
        <family val="2"/>
      </rPr>
      <t>2</t>
    </r>
  </si>
  <si>
    <t>05-04</t>
  </si>
  <si>
    <t>CALCIO (II) FOSFATO</t>
  </si>
  <si>
    <r>
      <t>Ca(H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</si>
  <si>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05-05</t>
  </si>
  <si>
    <t>CALCIO (II) FOSFATO TRIBÁSICO</t>
  </si>
  <si>
    <r>
      <t>Ca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</si>
  <si>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05-06</t>
  </si>
  <si>
    <t>CALCIO (II) HIDRÓXIDO</t>
  </si>
  <si>
    <r>
      <t>Ca(OH)</t>
    </r>
    <r>
      <rPr>
        <vertAlign val="subscript"/>
        <sz val="10"/>
        <rFont val="Arial Narrow"/>
        <family val="2"/>
      </rPr>
      <t>2</t>
    </r>
  </si>
  <si>
    <t>05-07</t>
  </si>
  <si>
    <t>CALCIO ACETATO</t>
  </si>
  <si>
    <r>
      <t>Ca(CH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</si>
  <si>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05-08</t>
  </si>
  <si>
    <t>CALCIO 98% METAL EN GRANULOS</t>
  </si>
  <si>
    <t>Ca</t>
  </si>
  <si>
    <t>05-09</t>
  </si>
  <si>
    <t>CALCIO (II) FLUORURO</t>
  </si>
  <si>
    <r>
      <t>CaF</t>
    </r>
    <r>
      <rPr>
        <vertAlign val="subscript"/>
        <sz val="10"/>
        <rFont val="Arial Narrow"/>
        <family val="2"/>
      </rPr>
      <t>2</t>
    </r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</si>
  <si>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</si>
  <si>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</si>
  <si>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</si>
  <si>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</si>
  <si>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</si>
  <si>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</si>
  <si>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</si>
  <si>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r>
      <t>Ca(NO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</si>
  <si>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05-13</t>
  </si>
  <si>
    <t>CALCIO HIPOCLORITO</t>
  </si>
  <si>
    <r>
      <t>Ca(ClO)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/>
    </r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</si>
  <si>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</si>
  <si>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</si>
  <si>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</si>
  <si>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</si>
  <si>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</si>
  <si>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</si>
  <si>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</si>
  <si>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</si>
  <si>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</si>
  <si>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</si>
  <si>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</si>
  <si>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</si>
  <si>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r>
      <t>CoCl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</si>
  <si>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07-02</t>
  </si>
  <si>
    <t>COBALTO (III) NITRATO HEXAHIDRATADO</t>
  </si>
  <si>
    <r>
      <t>Co(NO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</si>
  <si>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07-03</t>
  </si>
  <si>
    <t>COBALTO (II) SULFATO HEPTAHIDRATADO</t>
  </si>
  <si>
    <r>
      <t>CoSO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7H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</si>
  <si>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07-04</t>
  </si>
  <si>
    <r>
      <t>COBALTO PATRON 1000 Mg Co, (CoCl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</si>
  <si>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CoCl</t>
    </r>
    <r>
      <rPr>
        <vertAlign val="subscript"/>
        <sz val="10"/>
        <rFont val="Arial Narrow"/>
        <family val="2"/>
      </rPr>
      <t>2</t>
    </r>
  </si>
  <si>
    <t>08 - COBRE</t>
  </si>
  <si>
    <t>08-01</t>
  </si>
  <si>
    <t>COBRE (II) ACETATO MONOHIDRATADO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</si>
  <si>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Cu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</si>
  <si>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08-02</t>
  </si>
  <si>
    <t>COBRE (I) CLORURO</t>
  </si>
  <si>
    <t>CuCl</t>
  </si>
  <si>
    <t>08-03</t>
  </si>
  <si>
    <t>COBRE (II) SULFATO PENTAHIDRATADO</t>
  </si>
  <si>
    <r>
      <t>CuSO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5H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</si>
  <si>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08-04</t>
  </si>
  <si>
    <t>COBRE (II) CLORURO</t>
  </si>
  <si>
    <r>
      <t>CuCl</t>
    </r>
    <r>
      <rPr>
        <vertAlign val="subscript"/>
        <sz val="10"/>
        <rFont val="Arial Narrow"/>
        <family val="2"/>
      </rPr>
      <t>2</t>
    </r>
  </si>
  <si>
    <t>08-05</t>
  </si>
  <si>
    <t>COBRE METALICO EN LAMINA</t>
  </si>
  <si>
    <t>Cu</t>
  </si>
  <si>
    <t>08-06</t>
  </si>
  <si>
    <t>COBRE (II) NITRATO TRIHIDRATADO</t>
  </si>
  <si>
    <r>
      <t>Cu(NO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</si>
  <si>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08-07</t>
  </si>
  <si>
    <t>COBRE (II) ÓXIDO</t>
  </si>
  <si>
    <t>CuO</t>
  </si>
  <si>
    <t>08-08</t>
  </si>
  <si>
    <r>
      <t>COBRE PATRON 1000 MG Cu, (CuCl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</si>
  <si>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08-09</t>
  </si>
  <si>
    <t>COBRE (II) SULFATO ANHIDRIDO</t>
  </si>
  <si>
    <r>
      <t>CuSO</t>
    </r>
    <r>
      <rPr>
        <vertAlign val="subscript"/>
        <sz val="10"/>
        <rFont val="Arial Narrow"/>
        <family val="2"/>
      </rPr>
      <t>4</t>
    </r>
  </si>
  <si>
    <t>09 - CROMO</t>
  </si>
  <si>
    <t>09-01</t>
  </si>
  <si>
    <t>ACIDO CROMÍCO ANHIDRO</t>
  </si>
  <si>
    <r>
      <t>CrO</t>
    </r>
    <r>
      <rPr>
        <vertAlign val="subscript"/>
        <sz val="10"/>
        <rFont val="Arial Narrow"/>
        <family val="2"/>
      </rPr>
      <t>3</t>
    </r>
  </si>
  <si>
    <t>BLANCO</t>
  </si>
  <si>
    <t>10 - FOSFORO</t>
  </si>
  <si>
    <t>10-01</t>
  </si>
  <si>
    <t>ACIDO FOSFÓRICO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</si>
  <si>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</si>
  <si>
    <t>10-02</t>
  </si>
  <si>
    <r>
      <t>FOSFATO PATRON FOR 1000 Mg PO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3-</t>
    </r>
    <r>
      <rPr>
        <sz val="10"/>
        <rFont val="Arial Narrow"/>
        <family val="2"/>
      </rPr>
      <t>, (H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</si>
  <si>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5</t>
    </r>
    <r>
      <rPr>
        <sz val="11"/>
        <color theme="1"/>
        <rFont val="Calibri"/>
        <family val="2"/>
        <scheme val="minor"/>
      </rPr>
      <t/>
    </r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</si>
  <si>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</si>
  <si>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</si>
  <si>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</si>
  <si>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</si>
  <si>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</si>
  <si>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</si>
  <si>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</si>
  <si>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</si>
  <si>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</si>
  <si>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</si>
  <si>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r>
      <t>FeCl</t>
    </r>
    <r>
      <rPr>
        <vertAlign val="subscript"/>
        <sz val="10"/>
        <rFont val="Arial Narrow"/>
        <family val="2"/>
      </rPr>
      <t>3</t>
    </r>
  </si>
  <si>
    <t>11-02</t>
  </si>
  <si>
    <t>HIERRO (II) SULFATO HEPTAHIDRATADO</t>
  </si>
  <si>
    <r>
      <t>FeSO</t>
    </r>
    <r>
      <rPr>
        <vertAlign val="subscript"/>
        <sz val="10"/>
        <rFont val="Arial Narrow"/>
        <family val="2"/>
      </rPr>
      <t>4</t>
    </r>
  </si>
  <si>
    <t>11-03</t>
  </si>
  <si>
    <t xml:space="preserve">HIERRO (II) AMONIO (I) SULFATO HEXAHIDRATADO 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</si>
  <si>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Fe 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</si>
  <si>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11-04</t>
  </si>
  <si>
    <t>TRITRIPLEX HIERRO 1000 ppm</t>
  </si>
  <si>
    <t>Fe</t>
  </si>
  <si>
    <t>11-05</t>
  </si>
  <si>
    <t>HIERRO SULFURO</t>
  </si>
  <si>
    <r>
      <t>Fe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</si>
  <si>
    <t>11-06</t>
  </si>
  <si>
    <t>HIERRO POLVO</t>
  </si>
  <si>
    <t>11-07</t>
  </si>
  <si>
    <t>HIERRO (III) OXIDO</t>
  </si>
  <si>
    <r>
      <t>Fe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</si>
  <si>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11-08</t>
  </si>
  <si>
    <t xml:space="preserve">HIERRO (III) CLORURO HEXAHIDRATADO  </t>
  </si>
  <si>
    <r>
      <t>FeCl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</si>
  <si>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11-09</t>
  </si>
  <si>
    <t xml:space="preserve">HIERRO (II) AMONIO (I) SULFATO HEPTAHIDRATADO 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</si>
  <si>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Fe 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</si>
  <si>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12 - LITIO</t>
  </si>
  <si>
    <t>12-01</t>
  </si>
  <si>
    <t>LITIO (I) CLORURO</t>
  </si>
  <si>
    <t>LiCl</t>
  </si>
  <si>
    <t>12-02</t>
  </si>
  <si>
    <t>LITIO (I) CARBONATO</t>
  </si>
  <si>
    <r>
      <t>LiCO</t>
    </r>
    <r>
      <rPr>
        <vertAlign val="subscript"/>
        <sz val="10"/>
        <rFont val="Arial Narrow"/>
        <family val="2"/>
      </rPr>
      <t>3</t>
    </r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</si>
  <si>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</si>
  <si>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</si>
  <si>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</si>
  <si>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</si>
  <si>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</si>
  <si>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</si>
  <si>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</si>
  <si>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</si>
  <si>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r>
      <t>MgSO</t>
    </r>
    <r>
      <rPr>
        <vertAlign val="subscript"/>
        <sz val="10"/>
        <rFont val="Arial Narrow"/>
        <family val="2"/>
      </rPr>
      <t>4 * 5H2O</t>
    </r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</si>
  <si>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</si>
  <si>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</si>
  <si>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</si>
  <si>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</si>
  <si>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</si>
  <si>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</si>
  <si>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</si>
  <si>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</si>
  <si>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</si>
  <si>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</si>
  <si>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</si>
  <si>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r>
      <t>Mg(NO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</si>
  <si>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</si>
  <si>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</si>
  <si>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</si>
  <si>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</si>
  <si>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</si>
  <si>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</si>
  <si>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</si>
  <si>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r>
      <t>MnO</t>
    </r>
    <r>
      <rPr>
        <vertAlign val="subscript"/>
        <sz val="10"/>
        <rFont val="Arial Narrow"/>
        <family val="2"/>
      </rPr>
      <t>2</t>
    </r>
  </si>
  <si>
    <t>14-02</t>
  </si>
  <si>
    <t>MANGANESO (II) CLORURO TETRAHIDRATO</t>
  </si>
  <si>
    <r>
      <t>MnCl</t>
    </r>
    <r>
      <rPr>
        <vertAlign val="subscript"/>
        <sz val="10"/>
        <rFont val="Arial Narrow"/>
        <family val="2"/>
      </rPr>
      <t>2</t>
    </r>
  </si>
  <si>
    <t>14-03</t>
  </si>
  <si>
    <t>TRITRIPLEX MANGANESO 1000 ppm</t>
  </si>
  <si>
    <t>Mn</t>
  </si>
  <si>
    <t>14-04</t>
  </si>
  <si>
    <t>MANGANESO (II) SULFATO MONOHIDRATADO</t>
  </si>
  <si>
    <r>
      <t>MnSO</t>
    </r>
    <r>
      <rPr>
        <vertAlign val="subscript"/>
        <sz val="10"/>
        <rFont val="Arial Narrow"/>
        <family val="2"/>
      </rPr>
      <t>4</t>
    </r>
  </si>
  <si>
    <t>14-05</t>
  </si>
  <si>
    <t>MANGANESO (II) NITRATO HEXAHIDRATADO</t>
  </si>
  <si>
    <r>
      <t>Mn(NO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 xml:space="preserve">2 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 xml:space="preserve"> 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</si>
  <si>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14-06</t>
  </si>
  <si>
    <t>MANGANESO (II) NITRATO TETRAHIDRATADO</t>
  </si>
  <si>
    <r>
      <t>Mn(NO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 xml:space="preserve"> 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</si>
  <si>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</si>
  <si>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</si>
  <si>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</si>
  <si>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</si>
  <si>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</si>
  <si>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</si>
  <si>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</si>
  <si>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</si>
  <si>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r>
      <t>HgNO</t>
    </r>
    <r>
      <rPr>
        <vertAlign val="subscript"/>
        <sz val="10"/>
        <rFont val="Arial Narrow"/>
        <family val="2"/>
      </rPr>
      <t>3</t>
    </r>
  </si>
  <si>
    <t>15-03</t>
  </si>
  <si>
    <t>MERCURIO (I) SULFATO</t>
  </si>
  <si>
    <r>
      <t>HgSO</t>
    </r>
    <r>
      <rPr>
        <vertAlign val="subscript"/>
        <sz val="10"/>
        <rFont val="Arial Narrow"/>
        <family val="2"/>
      </rPr>
      <t>4</t>
    </r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</si>
  <si>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</si>
  <si>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</si>
  <si>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</si>
  <si>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</si>
  <si>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</si>
  <si>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</si>
  <si>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</si>
  <si>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r>
      <t>HgCl</t>
    </r>
    <r>
      <rPr>
        <vertAlign val="subscript"/>
        <sz val="10"/>
        <rFont val="Arial Narrow"/>
        <family val="2"/>
      </rPr>
      <t>2</t>
    </r>
  </si>
  <si>
    <t>15-07</t>
  </si>
  <si>
    <t>MERCURIO (II) YODURO</t>
  </si>
  <si>
    <r>
      <t>HgI</t>
    </r>
    <r>
      <rPr>
        <vertAlign val="subscript"/>
        <sz val="10"/>
        <rFont val="Arial Narrow"/>
        <family val="2"/>
      </rPr>
      <t>2</t>
    </r>
  </si>
  <si>
    <t>15-08</t>
  </si>
  <si>
    <t>MERCURIO(II)OXIDO ROJO</t>
  </si>
  <si>
    <t>16 - MOLIBDENO</t>
  </si>
  <si>
    <t>16-01</t>
  </si>
  <si>
    <t>MOLIBDENO (VI) ÓXIDO</t>
  </si>
  <si>
    <r>
      <t>MoO</t>
    </r>
    <r>
      <rPr>
        <vertAlign val="subscript"/>
        <sz val="10"/>
        <rFont val="Arial Narrow"/>
        <family val="2"/>
      </rPr>
      <t>3</t>
    </r>
  </si>
  <si>
    <t>16-02</t>
  </si>
  <si>
    <t>ACIDO MOLIBDICO VER 27-23</t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</si>
  <si>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MoO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o MoO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.H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</si>
  <si>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16-03</t>
  </si>
  <si>
    <t>MOLIBDENO PATRÓN 1mg/Ml CARLO ERBA</t>
  </si>
  <si>
    <t>17 - PLATA</t>
  </si>
  <si>
    <t>17-01</t>
  </si>
  <si>
    <t>PLATA (I) NITRATO</t>
  </si>
  <si>
    <r>
      <t>AgNO</t>
    </r>
    <r>
      <rPr>
        <vertAlign val="subscript"/>
        <sz val="10"/>
        <rFont val="Arial Narrow"/>
        <family val="2"/>
      </rPr>
      <t>3</t>
    </r>
  </si>
  <si>
    <t>17-02</t>
  </si>
  <si>
    <t>PLATA (I) SULFATO</t>
  </si>
  <si>
    <r>
      <t>Ag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</si>
  <si>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</si>
  <si>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</si>
  <si>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</si>
  <si>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</si>
  <si>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</si>
  <si>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</si>
  <si>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</si>
  <si>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COOK</t>
    </r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</si>
  <si>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</si>
  <si>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</si>
  <si>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</si>
  <si>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</si>
  <si>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</si>
  <si>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</si>
  <si>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</si>
  <si>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</si>
  <si>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</si>
  <si>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</si>
  <si>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CrO</t>
    </r>
    <r>
      <rPr>
        <vertAlign val="subscript"/>
        <sz val="10"/>
        <rFont val="Arial Narrow"/>
        <family val="2"/>
      </rPr>
      <t>4</t>
    </r>
  </si>
  <si>
    <t>18-06</t>
  </si>
  <si>
    <t>POTASIO DICROMATO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</si>
  <si>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</si>
  <si>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18-07</t>
  </si>
  <si>
    <t>POTASIO FERROCIANURO TRIHIDRATADO</t>
  </si>
  <si>
    <r>
      <t>K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[Fe(CN)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]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</si>
  <si>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18-08</t>
  </si>
  <si>
    <t>POTASIO FOSFATO MONOBÁSICO</t>
  </si>
  <si>
    <r>
      <t>KH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PO4</t>
    </r>
  </si>
  <si>
    <t>18-09</t>
  </si>
  <si>
    <t>POTASIO FOSFATO DIBÁSICO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</si>
  <si>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HPO4</t>
    </r>
  </si>
  <si>
    <t>18-10</t>
  </si>
  <si>
    <t>POTASIO BIFTALATO</t>
  </si>
  <si>
    <r>
      <t>C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K</t>
    </r>
  </si>
  <si>
    <t>18-11</t>
  </si>
  <si>
    <t>POTASIO HIDRÓXIDO</t>
  </si>
  <si>
    <t>KOH</t>
  </si>
  <si>
    <t>18-12</t>
  </si>
  <si>
    <t>POTASIO NITRATO</t>
  </si>
  <si>
    <r>
      <t>KNO</t>
    </r>
    <r>
      <rPr>
        <vertAlign val="subscript"/>
        <sz val="10"/>
        <rFont val="Arial Narrow"/>
        <family val="2"/>
      </rPr>
      <t>3</t>
    </r>
  </si>
  <si>
    <t>18-13</t>
  </si>
  <si>
    <t>POTASIO OXALATO</t>
  </si>
  <si>
    <r>
      <t>KC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4</t>
    </r>
  </si>
  <si>
    <t>18-14</t>
  </si>
  <si>
    <t>POTASIO TARTRATO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</si>
  <si>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</si>
  <si>
    <t>18-15</t>
  </si>
  <si>
    <t>POTASIO YODURO</t>
  </si>
  <si>
    <t>KI</t>
  </si>
  <si>
    <t>18-16</t>
  </si>
  <si>
    <t>POTASIO SULFATO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</si>
  <si>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</si>
  <si>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18-17</t>
  </si>
  <si>
    <t>POTASIO BICARBONATO</t>
  </si>
  <si>
    <r>
      <t>KHCO</t>
    </r>
    <r>
      <rPr>
        <vertAlign val="subscript"/>
        <sz val="10"/>
        <rFont val="Arial Narrow"/>
        <family val="2"/>
      </rPr>
      <t>3</t>
    </r>
  </si>
  <si>
    <t>18-18</t>
  </si>
  <si>
    <t>POTASIO PERMANGANATO</t>
  </si>
  <si>
    <r>
      <t>KMnO</t>
    </r>
    <r>
      <rPr>
        <vertAlign val="subscript"/>
        <sz val="10"/>
        <rFont val="Arial Narrow"/>
        <family val="2"/>
      </rPr>
      <t>4</t>
    </r>
  </si>
  <si>
    <t>18-19</t>
  </si>
  <si>
    <t>POTASIO BISULFATO</t>
  </si>
  <si>
    <r>
      <t>KHSO</t>
    </r>
    <r>
      <rPr>
        <vertAlign val="subscript"/>
        <sz val="10"/>
        <rFont val="Arial Narrow"/>
        <family val="2"/>
      </rPr>
      <t>4</t>
    </r>
  </si>
  <si>
    <t>18-20</t>
  </si>
  <si>
    <t>POTASIO CARBONATO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</si>
  <si>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</si>
  <si>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18-21</t>
  </si>
  <si>
    <t>POTASIO Y ANTIMONIO TARTRATO</t>
  </si>
  <si>
    <r>
      <t>C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Sb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</si>
  <si>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18-22</t>
  </si>
  <si>
    <t>POTASIO CLORATO</t>
  </si>
  <si>
    <r>
      <t>KClO</t>
    </r>
    <r>
      <rPr>
        <vertAlign val="subscript"/>
        <sz val="10"/>
        <rFont val="Arial Narrow"/>
        <family val="2"/>
      </rPr>
      <t>3</t>
    </r>
  </si>
  <si>
    <t>18-23</t>
  </si>
  <si>
    <t>POTASIO FERRICIANURO</t>
  </si>
  <si>
    <r>
      <t>K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Fe(CN)</t>
    </r>
    <r>
      <rPr>
        <vertAlign val="subscript"/>
        <sz val="10"/>
        <rFont val="Arial Narrow"/>
        <family val="2"/>
      </rPr>
      <t>6</t>
    </r>
  </si>
  <si>
    <t>18-24</t>
  </si>
  <si>
    <t>POTASIO BROMURO</t>
  </si>
  <si>
    <t>KBr</t>
  </si>
  <si>
    <t>18-25</t>
  </si>
  <si>
    <t>POTASIO METABISULFITO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</si>
  <si>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5</t>
    </r>
  </si>
  <si>
    <t>18-26</t>
  </si>
  <si>
    <t>POTASIO BIYODATO</t>
  </si>
  <si>
    <r>
      <t>KH(IO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</si>
  <si>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18-27</t>
  </si>
  <si>
    <t>POTASIO YODATO</t>
  </si>
  <si>
    <r>
      <t>KIO</t>
    </r>
    <r>
      <rPr>
        <vertAlign val="subscript"/>
        <sz val="10"/>
        <rFont val="Arial Narrow"/>
        <family val="2"/>
      </rPr>
      <t>3</t>
    </r>
  </si>
  <si>
    <t>18-28</t>
  </si>
  <si>
    <t>FLUORURO PATRON FOR 1000 MG F-, (KF IN H2O) TITRISOL</t>
  </si>
  <si>
    <t>KF</t>
  </si>
  <si>
    <t>18-29</t>
  </si>
  <si>
    <r>
      <t>POTASIO – PATRON 1000 Mg K, (KCl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</si>
  <si>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18-30</t>
  </si>
  <si>
    <t>POTASIO BROMATO</t>
  </si>
  <si>
    <r>
      <t>KBrO</t>
    </r>
    <r>
      <rPr>
        <vertAlign val="subscript"/>
        <sz val="10"/>
        <rFont val="Arial Narrow"/>
        <family val="2"/>
      </rPr>
      <t>3</t>
    </r>
  </si>
  <si>
    <t>18-31</t>
  </si>
  <si>
    <t>POTASIO PERCLORATO</t>
  </si>
  <si>
    <r>
      <t>KClO</t>
    </r>
    <r>
      <rPr>
        <vertAlign val="subscript"/>
        <sz val="10"/>
        <rFont val="Arial Narrow"/>
        <family val="2"/>
      </rPr>
      <t>4</t>
    </r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</si>
  <si>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</si>
  <si>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</si>
  <si>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</si>
  <si>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</si>
  <si>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</si>
  <si>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</si>
  <si>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</si>
  <si>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</si>
  <si>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</si>
  <si>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19 - SILICIO</t>
  </si>
  <si>
    <t>19 -01</t>
  </si>
  <si>
    <t>SILICA GEL (Desecadores)</t>
  </si>
  <si>
    <t>Si</t>
  </si>
  <si>
    <t>19-02</t>
  </si>
  <si>
    <t>SODIO SILICATO</t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</si>
  <si>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SiO</t>
    </r>
    <r>
      <rPr>
        <vertAlign val="subscript"/>
        <sz val="10"/>
        <rFont val="Arial Narrow"/>
        <family val="2"/>
      </rPr>
      <t>4</t>
    </r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</si>
  <si>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SiO</t>
    </r>
    <r>
      <rPr>
        <vertAlign val="subscript"/>
        <sz val="10"/>
        <rFont val="Arial Narrow"/>
        <family val="2"/>
      </rPr>
      <t>5</t>
    </r>
    <r>
      <rPr>
        <sz val="11"/>
        <color theme="1"/>
        <rFont val="Calibri"/>
        <family val="2"/>
        <scheme val="minor"/>
      </rPr>
      <t/>
    </r>
  </si>
  <si>
    <t>19-03</t>
  </si>
  <si>
    <t>SODIO SALICILATO</t>
  </si>
  <si>
    <t>19-04</t>
  </si>
  <si>
    <t>FOLIOS PLASTICOS SILICAGEL 60 F 254</t>
  </si>
  <si>
    <t>SI02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</si>
  <si>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</si>
  <si>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</si>
  <si>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</si>
  <si>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</si>
  <si>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</si>
  <si>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</si>
  <si>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</si>
  <si>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</si>
  <si>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</si>
  <si>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</si>
  <si>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</si>
  <si>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</si>
  <si>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</si>
  <si>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</si>
  <si>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20-02</t>
  </si>
  <si>
    <t>SODIO CIANURO</t>
  </si>
  <si>
    <t>NaCN</t>
  </si>
  <si>
    <t>20-03</t>
  </si>
  <si>
    <t>SODIO CITRATO</t>
  </si>
  <si>
    <r>
      <t>Na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</si>
  <si>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20-04</t>
  </si>
  <si>
    <t>SODIO CLORURO</t>
  </si>
  <si>
    <t>NaCl</t>
  </si>
  <si>
    <t>20-05</t>
  </si>
  <si>
    <t>SODIO FOSFATO BIBÁSICO DODECAHIDRATO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</si>
  <si>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HPO</t>
    </r>
    <r>
      <rPr>
        <vertAlign val="subscript"/>
        <sz val="10"/>
        <rFont val="Arial Narrow"/>
        <family val="2"/>
      </rPr>
      <t>4</t>
    </r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</si>
  <si>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</si>
  <si>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</si>
  <si>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</si>
  <si>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</si>
  <si>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</si>
  <si>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</si>
  <si>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</si>
  <si>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</si>
  <si>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5</t>
    </r>
  </si>
  <si>
    <t>20-09</t>
  </si>
  <si>
    <t>SODIO SULFATO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</si>
  <si>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</si>
  <si>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20-10</t>
  </si>
  <si>
    <t>SODIO SULFUROx9H2O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</si>
  <si>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S </t>
    </r>
  </si>
  <si>
    <t>20-11</t>
  </si>
  <si>
    <t>SODIO TARTRATO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</si>
  <si>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.2H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</si>
  <si>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20-12</t>
  </si>
  <si>
    <t>SODIO Y POTASIO TARTRATO</t>
  </si>
  <si>
    <r>
      <t>NaKC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0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.4H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</si>
  <si>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20-13</t>
  </si>
  <si>
    <t>SODIO TETRABORATO (BORÁX)</t>
  </si>
  <si>
    <t>20-14</t>
  </si>
  <si>
    <t>SODIO TIOSULFATO PENTAHIDRATADO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</si>
  <si>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</si>
  <si>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20-15</t>
  </si>
  <si>
    <t>SODIO AZIDA</t>
  </si>
  <si>
    <r>
      <t>NaN</t>
    </r>
    <r>
      <rPr>
        <vertAlign val="subscript"/>
        <sz val="10"/>
        <rFont val="Arial Narrow"/>
        <family val="2"/>
      </rPr>
      <t>3</t>
    </r>
  </si>
  <si>
    <t>20-16</t>
  </si>
  <si>
    <t>SODIO NITRATO</t>
  </si>
  <si>
    <r>
      <t>NaNO</t>
    </r>
    <r>
      <rPr>
        <vertAlign val="subscript"/>
        <sz val="10"/>
        <rFont val="Arial Narrow"/>
        <family val="2"/>
      </rPr>
      <t>3</t>
    </r>
  </si>
  <si>
    <t>20-17</t>
  </si>
  <si>
    <t>SODIO BICARBONATO</t>
  </si>
  <si>
    <r>
      <t>NaHCO</t>
    </r>
    <r>
      <rPr>
        <vertAlign val="subscript"/>
        <sz val="10"/>
        <rFont val="Arial Narrow"/>
        <family val="2"/>
      </rPr>
      <t>3</t>
    </r>
  </si>
  <si>
    <t>20-18</t>
  </si>
  <si>
    <t>SODIO OXALATO</t>
  </si>
  <si>
    <t>20-19</t>
  </si>
  <si>
    <t>SODIO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</si>
  <si>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COONa</t>
    </r>
  </si>
  <si>
    <t>20-20</t>
  </si>
  <si>
    <t>SODIO POLIFOSFATO</t>
  </si>
  <si>
    <r>
      <t>(NaPO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n</t>
    </r>
  </si>
  <si>
    <t>20-21</t>
  </si>
  <si>
    <t>SODIO FLUORURO</t>
  </si>
  <si>
    <t>NaF</t>
  </si>
  <si>
    <t>20-22</t>
  </si>
  <si>
    <t xml:space="preserve">SODIO PIROFOSFATO 10-HIDRATO </t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</si>
  <si>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P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10H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</si>
  <si>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20-23</t>
  </si>
  <si>
    <t>SODIO SULFITO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</si>
  <si>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3</t>
    </r>
  </si>
  <si>
    <t>20-24</t>
  </si>
  <si>
    <t xml:space="preserve">SODIODIETIL-DITIOCARBAMATO </t>
  </si>
  <si>
    <r>
      <t>C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NNaS</t>
    </r>
    <r>
      <rPr>
        <vertAlign val="subscript"/>
        <sz val="10"/>
        <rFont val="Arial Narrow"/>
        <family val="2"/>
      </rPr>
      <t>2</t>
    </r>
  </si>
  <si>
    <t>20-25</t>
  </si>
  <si>
    <t>SODIO HIDRÓXIDO 1,0N</t>
  </si>
  <si>
    <t>20-26</t>
  </si>
  <si>
    <t>SODIO DITIONITO</t>
  </si>
  <si>
    <t>20-27</t>
  </si>
  <si>
    <t>SODIO FOSFATO MONOBÁSICO</t>
  </si>
  <si>
    <r>
      <t>NaH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.H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</si>
  <si>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20-28</t>
  </si>
  <si>
    <t>SODIO BENZOATO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</si>
  <si>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COONa</t>
    </r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</si>
  <si>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</si>
  <si>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</si>
  <si>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</si>
  <si>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</si>
  <si>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</si>
  <si>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</si>
  <si>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</si>
  <si>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r>
      <t>(NaPO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6</t>
    </r>
  </si>
  <si>
    <t>20-32</t>
  </si>
  <si>
    <t>SODIO NITROPRUSIATO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</si>
  <si>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[Fe(CN)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NO]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</si>
  <si>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20-33</t>
  </si>
  <si>
    <t>SODIO DICROMATO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</si>
  <si>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.2H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</si>
  <si>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</si>
  <si>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</si>
  <si>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</si>
  <si>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</si>
  <si>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</si>
  <si>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</si>
  <si>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</si>
  <si>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</si>
  <si>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</si>
  <si>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MoO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</si>
  <si>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20-38</t>
  </si>
  <si>
    <r>
      <t>CLORURO PATRON FOR 1000 Mg Cl</t>
    </r>
    <r>
      <rPr>
        <vertAlign val="superscript"/>
        <sz val="10"/>
        <rFont val="Arial Narrow"/>
        <family val="2"/>
      </rPr>
      <t>-</t>
    </r>
    <r>
      <rPr>
        <sz val="10"/>
        <rFont val="Arial Narrow"/>
        <family val="2"/>
      </rPr>
      <t>, (NaCl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</si>
  <si>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</si>
  <si>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</si>
  <si>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</si>
  <si>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</si>
  <si>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</si>
  <si>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</si>
  <si>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</si>
  <si>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</si>
  <si>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</si>
  <si>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</si>
  <si>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</si>
  <si>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</si>
  <si>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</si>
  <si>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</si>
  <si>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20-44</t>
  </si>
  <si>
    <t>SODIUM 2-DODECOXYETHYL SULFATE (TEXAPON 40)</t>
  </si>
  <si>
    <t>20-45</t>
  </si>
  <si>
    <t>20-46</t>
  </si>
  <si>
    <t>SODIO TIOSULFATO EN SOLUCION 0,1N PATRON TITRISOL</t>
  </si>
  <si>
    <t>20-47</t>
  </si>
  <si>
    <t>SODIO HIDROXIDO EN SOLUCIÓN 1N PATRON TITRISOL</t>
  </si>
  <si>
    <t>21  -  YODO</t>
  </si>
  <si>
    <t>21-01</t>
  </si>
  <si>
    <t>YODO RESUBLIMADO</t>
  </si>
  <si>
    <t>I</t>
  </si>
  <si>
    <t>21-02</t>
  </si>
  <si>
    <t>YODO MONOBROMURO</t>
  </si>
  <si>
    <t>22  -  ZINC</t>
  </si>
  <si>
    <t>22-01</t>
  </si>
  <si>
    <t>CLORURO DE ZINC</t>
  </si>
  <si>
    <r>
      <t>ZnCl</t>
    </r>
    <r>
      <rPr>
        <vertAlign val="subscript"/>
        <sz val="10"/>
        <rFont val="Arial Narrow"/>
        <family val="2"/>
      </rPr>
      <t>2</t>
    </r>
  </si>
  <si>
    <t xml:space="preserve">BLANCO </t>
  </si>
  <si>
    <t>22-02</t>
  </si>
  <si>
    <t>ZINC SULFATO HEPTAHIDRATADO</t>
  </si>
  <si>
    <r>
      <t>ZnSO</t>
    </r>
    <r>
      <rPr>
        <vertAlign val="subscript"/>
        <sz val="10"/>
        <rFont val="Arial Narrow"/>
        <family val="2"/>
      </rPr>
      <t>4</t>
    </r>
  </si>
  <si>
    <t>22-03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</si>
  <si>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</si>
  <si>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</si>
  <si>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</si>
  <si>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</si>
  <si>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</si>
  <si>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</si>
  <si>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</si>
  <si>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</si>
  <si>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</si>
  <si>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</si>
  <si>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23 - INDICADORES</t>
  </si>
  <si>
    <t>23-01</t>
  </si>
  <si>
    <t>INDIGO CARMIN</t>
  </si>
  <si>
    <t>23-02</t>
  </si>
  <si>
    <t>ALMIDON SOLUBLE</t>
  </si>
  <si>
    <t>+B570</t>
  </si>
  <si>
    <t>AZUL DE BROMOFENOL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</si>
  <si>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</si>
  <si>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</si>
  <si>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</si>
  <si>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</si>
  <si>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</si>
  <si>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</si>
  <si>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</si>
  <si>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</si>
  <si>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</si>
  <si>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</si>
  <si>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</si>
  <si>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</si>
  <si>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</si>
  <si>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</si>
  <si>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</si>
  <si>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</si>
  <si>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</si>
  <si>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</si>
  <si>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</si>
  <si>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</si>
  <si>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</si>
  <si>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</si>
  <si>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</si>
  <si>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</si>
  <si>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</si>
  <si>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</si>
  <si>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</si>
  <si>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</si>
  <si>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</si>
  <si>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</si>
  <si>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</si>
  <si>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</si>
  <si>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</si>
  <si>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</si>
  <si>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SAFRANINA T</t>
  </si>
  <si>
    <t>23-21</t>
  </si>
  <si>
    <t>LUGOL DE GRAM</t>
  </si>
  <si>
    <t>23-22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</si>
  <si>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</si>
  <si>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</si>
  <si>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</si>
  <si>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</si>
  <si>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</si>
  <si>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</si>
  <si>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</si>
  <si>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</si>
  <si>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</si>
  <si>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</si>
  <si>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</si>
  <si>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</si>
  <si>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</si>
  <si>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</si>
  <si>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</si>
  <si>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</si>
  <si>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</si>
  <si>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</si>
  <si>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</si>
  <si>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</si>
  <si>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</si>
  <si>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</si>
  <si>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</si>
  <si>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</si>
  <si>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</si>
  <si>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</si>
  <si>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</si>
  <si>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</si>
  <si>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</si>
  <si>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</si>
  <si>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</si>
  <si>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</si>
  <si>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</si>
  <si>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</si>
  <si>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</si>
  <si>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</si>
  <si>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</si>
  <si>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</si>
  <si>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</si>
  <si>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</si>
  <si>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</si>
  <si>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</si>
  <si>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</si>
  <si>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</si>
  <si>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</si>
  <si>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</si>
  <si>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</si>
  <si>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</si>
  <si>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</si>
  <si>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</si>
  <si>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</si>
  <si>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</si>
  <si>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</si>
  <si>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</si>
  <si>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</si>
  <si>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</si>
  <si>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</si>
  <si>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ALCOHOL-CETONA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</si>
  <si>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</si>
  <si>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</si>
  <si>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</si>
  <si>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</si>
  <si>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</si>
  <si>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</si>
  <si>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</si>
  <si>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</si>
  <si>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</si>
  <si>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</si>
  <si>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</si>
  <si>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</si>
  <si>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</si>
  <si>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</si>
  <si>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</si>
  <si>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</si>
  <si>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</si>
  <si>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</si>
  <si>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</si>
  <si>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</si>
  <si>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</si>
  <si>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</si>
  <si>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</si>
  <si>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</si>
  <si>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</si>
  <si>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</si>
  <si>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</si>
  <si>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</si>
  <si>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</si>
  <si>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</si>
  <si>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</si>
  <si>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</si>
  <si>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</si>
  <si>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</si>
  <si>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</si>
  <si>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</si>
  <si>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</si>
  <si>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</si>
  <si>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</si>
  <si>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</si>
  <si>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</si>
  <si>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</si>
  <si>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</si>
  <si>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</si>
  <si>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</si>
  <si>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</si>
  <si>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</si>
  <si>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</si>
  <si>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</si>
  <si>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</si>
  <si>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</si>
  <si>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</si>
  <si>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</si>
  <si>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</si>
  <si>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</si>
  <si>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</si>
  <si>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</si>
  <si>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</si>
  <si>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</si>
  <si>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</si>
  <si>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</si>
  <si>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</si>
  <si>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</si>
  <si>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</si>
  <si>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</si>
  <si>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</si>
  <si>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</si>
  <si>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25 CARBOHIDRATOS</t>
  </si>
  <si>
    <t>25-01</t>
  </si>
  <si>
    <t>COLODION</t>
  </si>
  <si>
    <t>25-02</t>
  </si>
  <si>
    <t>FRUCTOSA</t>
  </si>
  <si>
    <t>25-03</t>
  </si>
  <si>
    <t>GLUCOSA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</si>
  <si>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</si>
  <si>
    <t>25-04</t>
  </si>
  <si>
    <t>LACTOSA</t>
  </si>
  <si>
    <r>
      <t>C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11</t>
    </r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</si>
  <si>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</si>
  <si>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</si>
  <si>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</si>
  <si>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</si>
  <si>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</si>
  <si>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</si>
  <si>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</si>
  <si>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</si>
  <si>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</si>
  <si>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</si>
  <si>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r>
      <t>(C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n</t>
    </r>
  </si>
  <si>
    <t>25-10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</si>
  <si>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</si>
  <si>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</si>
  <si>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</si>
  <si>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</si>
  <si>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</si>
  <si>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</si>
  <si>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</si>
  <si>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r>
      <t>CHCl</t>
    </r>
    <r>
      <rPr>
        <vertAlign val="subscript"/>
        <sz val="10"/>
        <rFont val="Arial Narrow"/>
        <family val="2"/>
      </rPr>
      <t>3</t>
    </r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</si>
  <si>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</si>
  <si>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</si>
  <si>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</si>
  <si>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</si>
  <si>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</si>
  <si>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</si>
  <si>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Cl</t>
    </r>
    <r>
      <rPr>
        <vertAlign val="subscript"/>
        <sz val="10"/>
        <rFont val="Arial Narrow"/>
        <family val="2"/>
      </rPr>
      <t>3</t>
    </r>
  </si>
  <si>
    <t>26-05</t>
  </si>
  <si>
    <t xml:space="preserve">CLORHIDRATO DE FENIL HIDRAZINA </t>
  </si>
  <si>
    <t>26-06</t>
  </si>
  <si>
    <t>TETRACLORURO DE CARBONO</t>
  </si>
  <si>
    <r>
      <t>CCl</t>
    </r>
    <r>
      <rPr>
        <vertAlign val="subscript"/>
        <sz val="10"/>
        <rFont val="Arial Narrow"/>
        <family val="2"/>
      </rPr>
      <t>4</t>
    </r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</si>
  <si>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</si>
  <si>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</si>
  <si>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</si>
  <si>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</si>
  <si>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</si>
  <si>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</si>
  <si>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</si>
  <si>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</si>
  <si>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</si>
  <si>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</si>
  <si>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</si>
  <si>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27 ACIDOS</t>
  </si>
  <si>
    <t>27-01</t>
  </si>
  <si>
    <t>ACIDO ACETICO GLACIAL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</si>
  <si>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COOH</t>
    </r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</si>
  <si>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</si>
  <si>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</si>
  <si>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</si>
  <si>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</si>
  <si>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</si>
  <si>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</si>
  <si>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</si>
  <si>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</si>
  <si>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</si>
  <si>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</si>
  <si>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27-07</t>
  </si>
  <si>
    <t>ACIDO LACTICO</t>
  </si>
  <si>
    <t>27-08</t>
  </si>
  <si>
    <t>ACIDO NITRICO</t>
  </si>
  <si>
    <t>27-09</t>
  </si>
  <si>
    <t>ACIDO FLUORHIDRICO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</si>
  <si>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</si>
  <si>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</si>
  <si>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</si>
  <si>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</si>
  <si>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</si>
  <si>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</si>
  <si>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</si>
  <si>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</si>
  <si>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</si>
  <si>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r>
      <t>C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</si>
  <si>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27-14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</si>
  <si>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</si>
  <si>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</si>
  <si>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</si>
  <si>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</si>
  <si>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</si>
  <si>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</si>
  <si>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</si>
  <si>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</si>
  <si>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</si>
  <si>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</si>
  <si>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</si>
  <si>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</si>
  <si>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</si>
  <si>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</si>
  <si>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</si>
  <si>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</si>
  <si>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S</t>
    </r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</si>
  <si>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</si>
  <si>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</si>
  <si>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</si>
  <si>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</si>
  <si>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</si>
  <si>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</si>
  <si>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</si>
  <si>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</si>
  <si>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</si>
  <si>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</si>
  <si>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</si>
  <si>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</si>
  <si>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r>
      <t>C (HClO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</si>
  <si>
    <t>27-29</t>
  </si>
  <si>
    <t>ACIDO CROMOTROPICO</t>
  </si>
  <si>
    <r>
      <t>(HO)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(SO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Na)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</si>
  <si>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27-30</t>
  </si>
  <si>
    <t>ACIDO 4-HIDROXIBENZOICO 99%</t>
  </si>
  <si>
    <t>27-31</t>
  </si>
  <si>
    <t>ÁCIDO INDOL-3-BUTIRICO LAB</t>
  </si>
  <si>
    <t>27-32</t>
  </si>
  <si>
    <r>
      <t>SULFATO PATRON FOR 1000 Mg 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2-</t>
    </r>
    <r>
      <rPr>
        <sz val="10"/>
        <rFont val="Arial Narrow"/>
        <family val="2"/>
      </rPr>
      <t>, (H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</si>
  <si>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</si>
  <si>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27-33</t>
  </si>
  <si>
    <t>ÁCIDO PALMÍTICO</t>
  </si>
  <si>
    <t>27-34</t>
  </si>
  <si>
    <t>ÁCIDO PÍCRICO HUMECTADO 33% EN AGUA</t>
  </si>
  <si>
    <t>27-35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</si>
  <si>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</si>
  <si>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</si>
  <si>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</si>
  <si>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</si>
  <si>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</si>
  <si>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</si>
  <si>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</si>
  <si>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</si>
  <si>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</si>
  <si>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</si>
  <si>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</si>
  <si>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</si>
  <si>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</si>
  <si>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ACIDO 3-INDOLACETICO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</si>
  <si>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</si>
  <si>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</si>
  <si>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</si>
  <si>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</si>
  <si>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</si>
  <si>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</si>
  <si>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</si>
  <si>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r>
      <t xml:space="preserve">ACIDO SULFURICO  </t>
    </r>
    <r>
      <rPr>
        <b/>
        <sz val="10"/>
        <rFont val="Arial Narrow"/>
        <family val="2"/>
      </rPr>
      <t>0,1N</t>
    </r>
    <r>
      <rPr>
        <sz val="10"/>
        <rFont val="Arial Narrow"/>
        <family val="2"/>
      </rPr>
      <t xml:space="preserve"> TITRISOL</t>
    </r>
  </si>
  <si>
    <t>27-47</t>
  </si>
  <si>
    <t>ACIDO CLORHIDRICO POR 1000 ML (1N) TITRISOL</t>
  </si>
  <si>
    <t>27-48</t>
  </si>
  <si>
    <r>
      <t xml:space="preserve">ACIDO SULFURICO  POR 1000 ML </t>
    </r>
    <r>
      <rPr>
        <b/>
        <sz val="10"/>
        <rFont val="Arial Narrow"/>
        <family val="2"/>
      </rPr>
      <t xml:space="preserve">1N </t>
    </r>
    <r>
      <rPr>
        <sz val="10"/>
        <rFont val="Arial Narrow"/>
        <family val="2"/>
      </rPr>
      <t>TITRISOL</t>
    </r>
  </si>
  <si>
    <t>27-49</t>
  </si>
  <si>
    <t>ACIDO DIETILENTRIAMINO  PENTA ACETICO</t>
  </si>
  <si>
    <t>28 ALCOHOLES</t>
  </si>
  <si>
    <t>28-01</t>
  </si>
  <si>
    <t>1-BUTANOL</t>
  </si>
  <si>
    <t>28-02</t>
  </si>
  <si>
    <t>1-PROPANOL</t>
  </si>
  <si>
    <t>28-03</t>
  </si>
  <si>
    <t>ALCOHOL ETILICO RA</t>
  </si>
  <si>
    <t>28-04</t>
  </si>
  <si>
    <t>ALCOHOL ETILICO INDUSTRIAL (ABSOLUTO)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</si>
  <si>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OH</t>
    </r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</si>
  <si>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</si>
  <si>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</si>
  <si>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</si>
  <si>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</si>
  <si>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</si>
  <si>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</si>
  <si>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</si>
  <si>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</si>
  <si>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</si>
  <si>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</si>
  <si>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</si>
  <si>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</si>
  <si>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</si>
  <si>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</si>
  <si>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</si>
  <si>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</si>
  <si>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OH</t>
    </r>
  </si>
  <si>
    <t>28-13</t>
  </si>
  <si>
    <t>ALCOHOL POLIVINILICO</t>
  </si>
  <si>
    <t>28-14</t>
  </si>
  <si>
    <t>28-15</t>
  </si>
  <si>
    <t>28-16</t>
  </si>
  <si>
    <t>ALCOHOL ISO – BUTILICO</t>
  </si>
  <si>
    <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O</t>
    </r>
  </si>
  <si>
    <t>28-17</t>
  </si>
  <si>
    <t>ETANOL ABSOLUTO</t>
  </si>
  <si>
    <t>28-18</t>
  </si>
  <si>
    <t>ETILENGLICOL</t>
  </si>
  <si>
    <t>28-19</t>
  </si>
  <si>
    <t>1-OCTANOL</t>
  </si>
  <si>
    <t>28-20</t>
  </si>
  <si>
    <r>
      <t xml:space="preserve">ALCOHOL ISOPROPILICO (2-PROPANOL) </t>
    </r>
    <r>
      <rPr>
        <b/>
        <sz val="10"/>
        <rFont val="Arial Narrow"/>
        <family val="2"/>
      </rPr>
      <t>SECADO</t>
    </r>
  </si>
  <si>
    <t>CH3CHOHCH3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</si>
  <si>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</si>
  <si>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</si>
  <si>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</si>
  <si>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</si>
  <si>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</si>
  <si>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</si>
  <si>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</si>
  <si>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29-04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</si>
  <si>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</si>
  <si>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</si>
  <si>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</si>
  <si>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</si>
  <si>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</si>
  <si>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</si>
  <si>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</si>
  <si>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r>
      <t>CO(NH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</si>
  <si>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30-04</t>
  </si>
  <si>
    <t>O-TOLUIDINA</t>
  </si>
  <si>
    <t>30-05</t>
  </si>
  <si>
    <t>ACETAMIDA</t>
  </si>
  <si>
    <t>30-06</t>
  </si>
  <si>
    <t>SULFANILAMIDA</t>
  </si>
  <si>
    <t>30-07</t>
  </si>
  <si>
    <t>DIFENIL CARBAZONA SIM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</si>
  <si>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</si>
  <si>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</si>
  <si>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</si>
  <si>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</si>
  <si>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</si>
  <si>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</si>
  <si>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</si>
  <si>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</si>
  <si>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</si>
  <si>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</si>
  <si>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</si>
  <si>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</si>
  <si>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</si>
  <si>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</si>
  <si>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</si>
  <si>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</si>
  <si>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</si>
  <si>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</si>
  <si>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</si>
  <si>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</si>
  <si>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</si>
  <si>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</si>
  <si>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</si>
  <si>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</si>
  <si>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</si>
  <si>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r>
      <t>C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11</t>
    </r>
    <r>
      <rPr>
        <sz val="10"/>
        <rFont val="Arial Narrow"/>
        <family val="2"/>
      </rPr>
      <t>N</t>
    </r>
  </si>
  <si>
    <t>31-05</t>
  </si>
  <si>
    <t>CUPFERRON</t>
  </si>
  <si>
    <t>31-06</t>
  </si>
  <si>
    <t>TRIETANOLAMINA</t>
  </si>
  <si>
    <t>31-07</t>
  </si>
  <si>
    <t>ANILINA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</si>
  <si>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N</t>
    </r>
  </si>
  <si>
    <t>31-08</t>
  </si>
  <si>
    <t>SULFATO DE HIDRACINA</t>
  </si>
  <si>
    <r>
      <t>N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</si>
  <si>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</si>
  <si>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</si>
  <si>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</si>
  <si>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</si>
  <si>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</si>
  <si>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</si>
  <si>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</si>
  <si>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</si>
  <si>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</si>
  <si>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</si>
  <si>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</si>
  <si>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</si>
  <si>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</si>
  <si>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</si>
  <si>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32 NIQUEL</t>
  </si>
  <si>
    <t>32-01</t>
  </si>
  <si>
    <t>SULFATO DE NIQUEL</t>
  </si>
  <si>
    <r>
      <t>NiSO</t>
    </r>
    <r>
      <rPr>
        <vertAlign val="subscript"/>
        <sz val="10"/>
        <rFont val="Arial Narrow"/>
        <family val="2"/>
      </rPr>
      <t>4</t>
    </r>
  </si>
  <si>
    <t>32-02</t>
  </si>
  <si>
    <t>NIQUEL II CLORURO 6 HIDRATADO</t>
  </si>
  <si>
    <t>NiCl2 6H2O</t>
  </si>
  <si>
    <t>33 PLOMO</t>
  </si>
  <si>
    <t>33-01</t>
  </si>
  <si>
    <t>NITRATO DE PLOMO</t>
  </si>
  <si>
    <r>
      <t>Pb(NO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</si>
  <si>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33-02</t>
  </si>
  <si>
    <t>ACETATO DE PLOMO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</si>
  <si>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Pb</t>
    </r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</si>
  <si>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</si>
  <si>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</si>
  <si>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</si>
  <si>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</si>
  <si>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</si>
  <si>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</si>
  <si>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</si>
  <si>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</si>
  <si>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</si>
  <si>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</si>
  <si>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</si>
  <si>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</si>
  <si>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</si>
  <si>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</si>
  <si>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</si>
  <si>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</si>
  <si>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</si>
  <si>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</si>
  <si>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r>
      <t>SnCl</t>
    </r>
    <r>
      <rPr>
        <vertAlign val="subscript"/>
        <sz val="10"/>
        <rFont val="Arial Narrow"/>
        <family val="2"/>
      </rPr>
      <t>2</t>
    </r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</si>
  <si>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</si>
  <si>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</si>
  <si>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</si>
  <si>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</si>
  <si>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</si>
  <si>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</si>
  <si>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</si>
  <si>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</si>
  <si>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</si>
  <si>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</si>
  <si>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</si>
  <si>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</si>
  <si>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</si>
  <si>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</si>
  <si>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</si>
  <si>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</si>
  <si>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</si>
  <si>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</si>
  <si>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</si>
  <si>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</si>
  <si>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</si>
  <si>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</si>
  <si>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</si>
  <si>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</si>
  <si>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</si>
  <si>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</si>
  <si>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AGAR CASO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</si>
  <si>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</si>
  <si>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</si>
  <si>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</si>
  <si>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</si>
  <si>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</si>
  <si>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</si>
  <si>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</si>
  <si>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</si>
  <si>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</si>
  <si>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</si>
  <si>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</si>
  <si>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</si>
  <si>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</si>
  <si>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</si>
  <si>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</si>
  <si>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</si>
  <si>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</si>
  <si>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</si>
  <si>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</si>
  <si>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</si>
  <si>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</si>
  <si>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</si>
  <si>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</si>
  <si>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</si>
  <si>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</si>
  <si>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</si>
  <si>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</si>
  <si>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</si>
  <si>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</si>
  <si>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</si>
  <si>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</si>
  <si>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</si>
  <si>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</si>
  <si>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</si>
  <si>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</si>
  <si>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</si>
  <si>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</si>
  <si>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</si>
  <si>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</si>
  <si>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</si>
  <si>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</si>
  <si>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</si>
  <si>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</si>
  <si>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</si>
  <si>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</si>
  <si>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</si>
  <si>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</si>
  <si>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</si>
  <si>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</si>
  <si>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</si>
  <si>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</si>
  <si>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</si>
  <si>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</si>
  <si>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</si>
  <si>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</si>
  <si>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</si>
  <si>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</si>
  <si>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</si>
  <si>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</si>
  <si>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</si>
  <si>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</si>
  <si>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</si>
  <si>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</si>
  <si>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</si>
  <si>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</si>
  <si>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</si>
  <si>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</si>
  <si>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</si>
  <si>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</si>
  <si>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</si>
  <si>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</si>
  <si>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</si>
  <si>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</si>
  <si>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</si>
  <si>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</si>
  <si>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</si>
  <si>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</si>
  <si>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</si>
  <si>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</si>
  <si>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</si>
  <si>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</si>
  <si>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</si>
  <si>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</si>
  <si>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</si>
  <si>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</si>
  <si>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</si>
  <si>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</si>
  <si>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</si>
  <si>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</si>
  <si>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</si>
  <si>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</si>
  <si>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</si>
  <si>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</si>
  <si>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</si>
  <si>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</si>
  <si>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</si>
  <si>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</si>
  <si>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</si>
  <si>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</si>
  <si>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</si>
  <si>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</si>
  <si>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</si>
  <si>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</si>
  <si>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</si>
  <si>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</si>
  <si>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</si>
  <si>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</si>
  <si>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</si>
  <si>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</si>
  <si>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</si>
  <si>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</si>
  <si>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</si>
  <si>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</si>
  <si>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</si>
  <si>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</si>
  <si>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</si>
  <si>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</si>
  <si>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</si>
  <si>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</si>
  <si>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NEVERA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</si>
  <si>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</si>
  <si>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</si>
  <si>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</si>
  <si>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</si>
  <si>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</si>
  <si>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</si>
  <si>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</si>
  <si>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</si>
  <si>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</si>
  <si>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</si>
  <si>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</si>
  <si>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</si>
  <si>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</si>
  <si>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</si>
  <si>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</si>
  <si>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</si>
  <si>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</si>
  <si>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</si>
  <si>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</si>
  <si>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</si>
  <si>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</si>
  <si>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</si>
  <si>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</si>
  <si>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</si>
  <si>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</si>
  <si>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</si>
  <si>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</si>
  <si>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</si>
  <si>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39-88</t>
  </si>
  <si>
    <t>AGAR ANTIBIOTICO</t>
  </si>
  <si>
    <t>39-89</t>
  </si>
  <si>
    <t>MEDIO TB SEGÚN LOWENSTEIN-JENSEN</t>
  </si>
  <si>
    <t>40 AMINOACIDOS</t>
  </si>
  <si>
    <t>40-01</t>
  </si>
  <si>
    <t>GLICINA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</si>
  <si>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NO</t>
    </r>
    <r>
      <rPr>
        <vertAlign val="subscript"/>
        <sz val="10"/>
        <rFont val="Arial Narrow"/>
        <family val="2"/>
      </rPr>
      <t>2</t>
    </r>
  </si>
  <si>
    <t>40-02</t>
  </si>
  <si>
    <t>L-TIROSINA</t>
  </si>
  <si>
    <t>40-03</t>
  </si>
  <si>
    <t>L(+)ASPARAGINA</t>
  </si>
  <si>
    <t>40-04</t>
  </si>
  <si>
    <t>L-CISTEINA</t>
  </si>
  <si>
    <r>
      <t>C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NS</t>
    </r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</si>
  <si>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</si>
  <si>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</si>
  <si>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</si>
  <si>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</si>
  <si>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</si>
  <si>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</si>
  <si>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</si>
  <si>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</si>
  <si>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</si>
  <si>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</si>
  <si>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</si>
  <si>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</si>
  <si>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</si>
  <si>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</si>
  <si>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</si>
  <si>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</si>
  <si>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</si>
  <si>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</si>
  <si>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</si>
  <si>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</si>
  <si>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</si>
  <si>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</si>
  <si>
    <t>42 HIDROCARBUROS AROMATICOS</t>
  </si>
  <si>
    <t>42-01</t>
  </si>
  <si>
    <t>BENCENO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</si>
  <si>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</si>
  <si>
    <t>42-02</t>
  </si>
  <si>
    <t>TOLUENO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</si>
  <si>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CH</t>
    </r>
    <r>
      <rPr>
        <vertAlign val="subscript"/>
        <sz val="10"/>
        <rFont val="Arial Narrow"/>
        <family val="2"/>
      </rPr>
      <t>3</t>
    </r>
  </si>
  <si>
    <t>42-03</t>
  </si>
  <si>
    <t>NAFTALENO</t>
  </si>
  <si>
    <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8</t>
    </r>
  </si>
  <si>
    <t>42-04</t>
  </si>
  <si>
    <t>CATECOL (1,2-DIHODROXIBENCENO)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</si>
  <si>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(OH)</t>
    </r>
    <r>
      <rPr>
        <vertAlign val="subscript"/>
        <sz val="10"/>
        <rFont val="Arial Narrow"/>
        <family val="2"/>
      </rPr>
      <t>2</t>
    </r>
  </si>
  <si>
    <t>42-05</t>
  </si>
  <si>
    <t>PYROGALOL (ACIDO PIROGALICO) 1,2,3 BENCENOTRIOL</t>
  </si>
  <si>
    <t>ESTIRENO</t>
  </si>
  <si>
    <t>43 HIDROCARBUROS ALIFATICOS</t>
  </si>
  <si>
    <t>43-01</t>
  </si>
  <si>
    <t>XILENO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</si>
  <si>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</si>
  <si>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43-02</t>
  </si>
  <si>
    <t>CICLOHEXANO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</si>
  <si>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</si>
  <si>
    <t>43-03</t>
  </si>
  <si>
    <t>N-HEXANO</t>
  </si>
  <si>
    <t>43-04</t>
  </si>
  <si>
    <t>PARAFINA</t>
  </si>
  <si>
    <t>43-05</t>
  </si>
  <si>
    <t>XILOL INDUSTRIAL (20L)</t>
  </si>
  <si>
    <t>44 CETONAS</t>
  </si>
  <si>
    <t>44-01</t>
  </si>
  <si>
    <t>ACETONA (2-PROPANONA)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</si>
  <si>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(CO)CH</t>
    </r>
    <r>
      <rPr>
        <vertAlign val="subscript"/>
        <sz val="10"/>
        <rFont val="Arial Narrow"/>
        <family val="2"/>
      </rPr>
      <t>3</t>
    </r>
  </si>
  <si>
    <t>44-02</t>
  </si>
  <si>
    <t xml:space="preserve">ACETONA PARA ANALISIS EMSURE 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</si>
  <si>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(CO)CH3</t>
    </r>
  </si>
  <si>
    <t>44-03</t>
  </si>
  <si>
    <t>ACETOFENONA</t>
  </si>
  <si>
    <t>44-04</t>
  </si>
  <si>
    <t>CICLOPENTANONA x 250 ml</t>
  </si>
  <si>
    <t>C5H8O</t>
  </si>
  <si>
    <t>45 ANHIDRIDOS</t>
  </si>
  <si>
    <t>45-01</t>
  </si>
  <si>
    <t>ANHIDRIDO ACETICO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</si>
  <si>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</si>
  <si>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</si>
  <si>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</si>
  <si>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</si>
  <si>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</si>
  <si>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</si>
  <si>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</si>
  <si>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</si>
  <si>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-O-C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</si>
  <si>
    <t>46-02</t>
  </si>
  <si>
    <t>ETER DE PETROLEO (BENCINA)</t>
  </si>
  <si>
    <t>46-03</t>
  </si>
  <si>
    <t>ETER DIETILICO PARA ANALISIS EMSURE</t>
  </si>
  <si>
    <t>47 ESTERES</t>
  </si>
  <si>
    <t>47-01</t>
  </si>
  <si>
    <t>ACETATO DE ETILO</t>
  </si>
  <si>
    <t>48  FENOLES</t>
  </si>
  <si>
    <t>48-01</t>
  </si>
  <si>
    <t>FENOL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</si>
  <si>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</t>
    </r>
  </si>
  <si>
    <t>48-02</t>
  </si>
  <si>
    <t>4- AMINOFENOL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</si>
  <si>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O(NH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)</t>
    </r>
  </si>
  <si>
    <t>48-03</t>
  </si>
  <si>
    <t>GUAIACOL</t>
  </si>
  <si>
    <r>
      <t>C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</si>
  <si>
    <t>48-04</t>
  </si>
  <si>
    <t>TYMOL</t>
  </si>
  <si>
    <t>5-methyl-2-(isopropyl)phenol</t>
  </si>
  <si>
    <t>48-05</t>
  </si>
  <si>
    <t>1-NAFTOL</t>
  </si>
  <si>
    <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OH</t>
    </r>
  </si>
  <si>
    <t>48-06</t>
  </si>
  <si>
    <t>HIDROQUINONA</t>
  </si>
  <si>
    <t>48-07</t>
  </si>
  <si>
    <t>CATECOL</t>
  </si>
  <si>
    <t>48-08</t>
  </si>
  <si>
    <t>8 HIDRIXIQUINOLEINA</t>
  </si>
  <si>
    <r>
      <t>C</t>
    </r>
    <r>
      <rPr>
        <vertAlign val="subscript"/>
        <sz val="10"/>
        <rFont val="Arial Narrow"/>
        <family val="2"/>
      </rPr>
      <t>9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NOH</t>
    </r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</si>
  <si>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</si>
  <si>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</si>
  <si>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</si>
  <si>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</si>
  <si>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</si>
  <si>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</si>
  <si>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</si>
  <si>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</si>
  <si>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</si>
  <si>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</si>
  <si>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</si>
  <si>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</si>
  <si>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</si>
  <si>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</si>
  <si>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</si>
  <si>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</si>
  <si>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</si>
  <si>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</si>
  <si>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</si>
  <si>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</si>
  <si>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</si>
  <si>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</si>
  <si>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</si>
  <si>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</si>
  <si>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</si>
  <si>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</si>
  <si>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r>
      <t>C</t>
    </r>
    <r>
      <rPr>
        <vertAlign val="subscript"/>
        <sz val="10"/>
        <rFont val="Arial Narrow"/>
        <family val="2"/>
      </rPr>
      <t>58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114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26</t>
    </r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</si>
  <si>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</si>
  <si>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</si>
  <si>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</si>
  <si>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</si>
  <si>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</si>
  <si>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</si>
  <si>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</si>
  <si>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</si>
  <si>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</si>
  <si>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</si>
  <si>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51-03</t>
  </si>
  <si>
    <t>SPECTROQUANT SULFATOS</t>
  </si>
  <si>
    <t>51-04</t>
  </si>
  <si>
    <t>SPECTROQUANT FOSFATOS</t>
  </si>
  <si>
    <t>52 TEST AQUAMERCK Y OTROS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</si>
  <si>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</si>
  <si>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</si>
  <si>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</si>
  <si>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</si>
  <si>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</si>
  <si>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</si>
  <si>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</si>
  <si>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</si>
  <si>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</si>
  <si>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</si>
  <si>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</si>
  <si>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</si>
  <si>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52-07</t>
  </si>
  <si>
    <t>PATRON DE 10 NTU</t>
  </si>
  <si>
    <t>52-08</t>
  </si>
  <si>
    <t>TEST FOSFATOS</t>
  </si>
  <si>
    <t>52-09</t>
  </si>
  <si>
    <t>NITRATO PATRON (1000ppm)</t>
  </si>
  <si>
    <r>
      <t>NO</t>
    </r>
    <r>
      <rPr>
        <vertAlign val="subscript"/>
        <sz val="10"/>
        <rFont val="Arial Narrow"/>
        <family val="2"/>
      </rPr>
      <t>3</t>
    </r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</si>
  <si>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</si>
  <si>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</si>
  <si>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</si>
  <si>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</si>
  <si>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</si>
  <si>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</si>
  <si>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</si>
  <si>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52-14</t>
  </si>
  <si>
    <t>TEST Ph 4,5-9</t>
  </si>
  <si>
    <t>52-15</t>
  </si>
  <si>
    <t xml:space="preserve">AQUAMERCK CLORO Y pH </t>
  </si>
  <si>
    <t>52-16</t>
  </si>
  <si>
    <t>SPECTROQUANT CLORO CUBETAS</t>
  </si>
  <si>
    <t>56-17</t>
  </si>
  <si>
    <t>PATRON DE 0 NTU</t>
  </si>
  <si>
    <t>56-18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</si>
  <si>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</si>
  <si>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</si>
  <si>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</si>
  <si>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</si>
  <si>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</si>
  <si>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</si>
  <si>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</si>
  <si>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</si>
  <si>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</si>
  <si>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</si>
  <si>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</si>
  <si>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</si>
  <si>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</si>
  <si>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</si>
  <si>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</si>
  <si>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</si>
  <si>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</si>
  <si>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</si>
  <si>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</si>
  <si>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</si>
  <si>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</si>
  <si>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</si>
  <si>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</si>
  <si>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</si>
  <si>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</si>
  <si>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</si>
  <si>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</si>
  <si>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</si>
  <si>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</si>
  <si>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</si>
  <si>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</si>
  <si>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</si>
  <si>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</si>
  <si>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</si>
  <si>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</si>
  <si>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</si>
  <si>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</si>
  <si>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</si>
  <si>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</si>
  <si>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</si>
  <si>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55-12</t>
  </si>
  <si>
    <t>XILENE CIANOL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</si>
  <si>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</si>
  <si>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</si>
  <si>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</si>
  <si>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</si>
  <si>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</si>
  <si>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</si>
  <si>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</si>
  <si>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</si>
  <si>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</si>
  <si>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</si>
  <si>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</si>
  <si>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</si>
  <si>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</si>
  <si>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</si>
  <si>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</si>
  <si>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</si>
  <si>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</si>
  <si>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</si>
  <si>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</si>
  <si>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</si>
  <si>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</si>
  <si>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</si>
  <si>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</si>
  <si>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</si>
  <si>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EXISTENCIA 
STOCK</t>
  </si>
  <si>
    <t>UNIDAD</t>
  </si>
  <si>
    <t>g</t>
  </si>
  <si>
    <t>AMP</t>
  </si>
  <si>
    <t>L</t>
  </si>
  <si>
    <t>Rollo</t>
  </si>
  <si>
    <t xml:space="preserve">g </t>
  </si>
  <si>
    <t>CAJA</t>
  </si>
  <si>
    <t xml:space="preserve"> </t>
  </si>
  <si>
    <t>ml</t>
  </si>
  <si>
    <t>Paquete</t>
  </si>
  <si>
    <t>Ml</t>
  </si>
  <si>
    <t>mL</t>
  </si>
  <si>
    <t>igual 25-01</t>
  </si>
  <si>
    <t>Unidad</t>
  </si>
  <si>
    <t>Determinación</t>
  </si>
  <si>
    <t>SOBRES</t>
  </si>
  <si>
    <t>STRIPS X 50</t>
  </si>
  <si>
    <t>KIT</t>
  </si>
  <si>
    <t>Kg</t>
  </si>
  <si>
    <t>en servicio</t>
  </si>
  <si>
    <t>caja</t>
  </si>
  <si>
    <t>BLISTER</t>
  </si>
  <si>
    <t>x200det</t>
  </si>
  <si>
    <t>Sobres</t>
  </si>
  <si>
    <t>x100</t>
  </si>
  <si>
    <t>UNIVERSIDAD DISTRITAL FRANCISCO JOSE DE CALDAS</t>
  </si>
  <si>
    <t xml:space="preserve">Material </t>
  </si>
  <si>
    <t>02-21</t>
  </si>
  <si>
    <t>27-50</t>
  </si>
  <si>
    <t>ACIDO CROMICO</t>
  </si>
  <si>
    <t>39-90</t>
  </si>
  <si>
    <t xml:space="preserve">AGAR MYP </t>
  </si>
  <si>
    <t>39-91</t>
  </si>
  <si>
    <t>TRIPTONA</t>
  </si>
  <si>
    <t>80-BIOMOL</t>
  </si>
  <si>
    <t>80-01</t>
  </si>
  <si>
    <t>KIT PCR PURIFICACION - QUIAQUICK (250)</t>
  </si>
  <si>
    <t>20-48</t>
  </si>
  <si>
    <t xml:space="preserve">SODIO TIOGLICOLATO </t>
  </si>
  <si>
    <t>39-92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</si>
  <si>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</si>
  <si>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</si>
  <si>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</si>
  <si>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</si>
  <si>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</si>
  <si>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</si>
  <si>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31-16</t>
  </si>
  <si>
    <t xml:space="preserve">ETILENDIAMINA </t>
  </si>
  <si>
    <t>39-96</t>
  </si>
  <si>
    <t xml:space="preserve">REACTIVO DE GRIESS-ILOSVAY DE LOS NITRITOS </t>
  </si>
  <si>
    <t>46-04</t>
  </si>
  <si>
    <t>46-05</t>
  </si>
  <si>
    <t>POLIETILENGLICOL 1500</t>
  </si>
  <si>
    <t>POLIETILENGLICOL 35000</t>
  </si>
  <si>
    <t xml:space="preserve">Batas desechables </t>
  </si>
  <si>
    <t>23-76</t>
  </si>
  <si>
    <t>AZUL DE TOLUIDINA O</t>
  </si>
  <si>
    <t>39-97</t>
  </si>
  <si>
    <t>POLIMIXINA B PARA MEDIO DE CULTIVO BACILOS CEREUS</t>
  </si>
  <si>
    <t>Puntas Blancas Para Micropipeta 5-10 Microlitros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</si>
  <si>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</si>
  <si>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</si>
  <si>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</si>
  <si>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</si>
  <si>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</si>
  <si>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</si>
  <si>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</si>
  <si>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</si>
  <si>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</si>
  <si>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</si>
  <si>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</si>
  <si>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</si>
  <si>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L</t>
  </si>
  <si>
    <t>Bata Azul en Dril Talla M</t>
  </si>
  <si>
    <t>Bata Azul en Dril Talla XL</t>
  </si>
  <si>
    <t>Bata Blanca en Gabardina Talla L</t>
  </si>
  <si>
    <t>Bata Blanca en Gabardina Talla S</t>
  </si>
  <si>
    <t>Puntas Azules Para Pipetas, De 100-1000 µ  bolsa x 500</t>
  </si>
  <si>
    <t>Tubo Para Centrifuga Plastico 15 mL con gradilla paquete x 50</t>
  </si>
  <si>
    <t>Tubo De Reacción  Eppendorf, De 1.5 Ml Con Tapa Paquete x 500</t>
  </si>
  <si>
    <t xml:space="preserve">Pendiente cambio Norquimicos </t>
  </si>
  <si>
    <t>Membrana Nitrato Celulosa 0,45 x 47 mm Caja x 100</t>
  </si>
  <si>
    <t>Puntas Amarillas Para Pipetas, De 2 -200 µ Paquete x 500</t>
  </si>
  <si>
    <t>Filtro Fibra de Vidrio 47 mm Caja x 100</t>
  </si>
  <si>
    <t>39-98</t>
  </si>
  <si>
    <t xml:space="preserve">AGAR KANAMICINA ESCULINA AZIDA </t>
  </si>
  <si>
    <t xml:space="preserve">AGAR KF PARA ESTREPTOCOCOS </t>
  </si>
  <si>
    <t>39-99</t>
  </si>
  <si>
    <t>AGAR KING B BASE</t>
  </si>
  <si>
    <t>39-100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</si>
  <si>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</si>
  <si>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</si>
  <si>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</si>
  <si>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</si>
  <si>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</si>
  <si>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</si>
  <si>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</si>
  <si>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46-06</t>
  </si>
  <si>
    <t xml:space="preserve">ETER MONOMETILICO DEL ETILENGLICOL </t>
  </si>
  <si>
    <t>26-12</t>
  </si>
  <si>
    <t xml:space="preserve">HIDROCLORATO DE GUANIDINA </t>
  </si>
  <si>
    <t>39-104</t>
  </si>
  <si>
    <t>MEDIO DE CULTIVO OF SEG.HUGH</t>
  </si>
  <si>
    <t>20-49</t>
  </si>
  <si>
    <t>80-02</t>
  </si>
  <si>
    <t xml:space="preserve">TREHALOSA </t>
  </si>
  <si>
    <t>21-03</t>
  </si>
  <si>
    <t xml:space="preserve">YODO METALICO </t>
  </si>
  <si>
    <t xml:space="preserve">AMONIO Y HIERRO (II) SULFATO 6-HIDRATADO </t>
  </si>
  <si>
    <t>Manguera x Metro</t>
  </si>
  <si>
    <t>39-105</t>
  </si>
  <si>
    <t>39-106</t>
  </si>
  <si>
    <t xml:space="preserve">AGAR GELATINA </t>
  </si>
  <si>
    <t xml:space="preserve">CALDO EXTRACTO DE MALTA </t>
  </si>
  <si>
    <t>FACULTAD DEL MEDIO AMBIENTE Y RECURSOS NATURALES</t>
  </si>
  <si>
    <t>Recipiente de Vidrio Oscuro, capacidad 1000 ml</t>
  </si>
  <si>
    <t>Tubos Eppendorf  2 ml con tapa, paquete x 500</t>
  </si>
  <si>
    <t>Tubos Eppendorf  0.2 ml, paquete x 1000</t>
  </si>
  <si>
    <t xml:space="preserve">Cuchillas de Bisturí Quirurgico  No 20 </t>
  </si>
  <si>
    <t>EXISTENCIA 
2013</t>
  </si>
  <si>
    <t>GENPRODUCTS</t>
  </si>
  <si>
    <t xml:space="preserve">ANNAR DIAGNOSTICA </t>
  </si>
  <si>
    <t>MERCK</t>
  </si>
  <si>
    <t>YEQUIM</t>
  </si>
  <si>
    <t>EXIQUIM</t>
  </si>
  <si>
    <t>KASAI</t>
  </si>
  <si>
    <t>ARTILAB</t>
  </si>
  <si>
    <t>DISPROQUILAB</t>
  </si>
  <si>
    <t>VIDCOL</t>
  </si>
  <si>
    <t>QUIMIREL</t>
  </si>
  <si>
    <t>MEDIMALCO</t>
  </si>
  <si>
    <t>TOTAL INGRESO</t>
  </si>
  <si>
    <t>EN SERVICIO LAB QUÍMICA Y CALAGUAS</t>
  </si>
  <si>
    <t>BIOLOGÍA</t>
  </si>
  <si>
    <t>MICROBIOLOGÍA</t>
  </si>
  <si>
    <t>SUELOS</t>
  </si>
  <si>
    <t>MADERAS</t>
  </si>
  <si>
    <t>SANIDAD AMBIENTAL</t>
  </si>
  <si>
    <t>MOLECULAR</t>
  </si>
  <si>
    <t>SILVICULTURA</t>
  </si>
  <si>
    <t>RED y AUDIOVISUALES</t>
  </si>
  <si>
    <t>FOTOINTERPRETACIÓN</t>
  </si>
  <si>
    <t>SALIDAS OTRAS FACULTADES</t>
  </si>
  <si>
    <t>Invernadero</t>
  </si>
  <si>
    <t>Servicios Publicos</t>
  </si>
  <si>
    <t>Carpinteria</t>
  </si>
  <si>
    <t>ZOONOSIS</t>
  </si>
  <si>
    <t>Zoovector</t>
  </si>
  <si>
    <t>AMONIACO SOLUCION 30%</t>
  </si>
  <si>
    <t xml:space="preserve">SODIO TRIBASICO FOSFATO </t>
  </si>
  <si>
    <t xml:space="preserve">AGAR PARA COLIFORMES </t>
  </si>
  <si>
    <t xml:space="preserve">BLANCO RAYAS </t>
  </si>
  <si>
    <t xml:space="preserve">AZUL DE COOMASSIE G </t>
  </si>
  <si>
    <t>55-13</t>
  </si>
  <si>
    <t xml:space="preserve">AZUL DE COOMASSIE R </t>
  </si>
  <si>
    <t>Algodón (gramos)</t>
  </si>
  <si>
    <t>Puntas Para Micropipeta 0,1-10 Microlitros x Rack</t>
  </si>
  <si>
    <t>Cajas De Petri 100*15</t>
  </si>
  <si>
    <t>HgO</t>
  </si>
  <si>
    <t xml:space="preserve">Reactivo </t>
  </si>
  <si>
    <t xml:space="preserve">Cantidad </t>
  </si>
  <si>
    <t>Tecnologias Limpias</t>
  </si>
  <si>
    <t>PATRON DE SODIO (NaNO3)1mg/Ml</t>
  </si>
  <si>
    <t>Ibr</t>
  </si>
  <si>
    <t>Tapabocas (82)</t>
  </si>
  <si>
    <t xml:space="preserve">Química </t>
  </si>
  <si>
    <t>ALMACEN DE REACTIVOS-ENTREGAS EN LA SEMANA 13 (Abril 28-MAYO 2 de 2014)</t>
  </si>
  <si>
    <t xml:space="preserve">Molecular </t>
  </si>
  <si>
    <t xml:space="preserve">Biología </t>
  </si>
  <si>
    <t xml:space="preserve">Sanidad </t>
  </si>
  <si>
    <t xml:space="preserve">Suelos </t>
  </si>
  <si>
    <t>Jabón neutro (53-01)</t>
  </si>
  <si>
    <t>5 L</t>
  </si>
  <si>
    <t>Nitroprusiato de sodio (20-32)</t>
  </si>
  <si>
    <t>12 g</t>
  </si>
  <si>
    <t>Tiras indicadoras de pH (188)</t>
  </si>
  <si>
    <t>Hidróxido de calcio (05-06)</t>
  </si>
  <si>
    <t>10 g</t>
  </si>
  <si>
    <t>Cloruro de hidroxilamina (02-13)</t>
  </si>
  <si>
    <t>14 g</t>
  </si>
  <si>
    <t>Microespatula (48)</t>
  </si>
  <si>
    <t>Microespatula (192)</t>
  </si>
  <si>
    <t>Nitrato de sodio (20-16)</t>
  </si>
  <si>
    <t>Nitrato de calcio (05-12)</t>
  </si>
  <si>
    <t>Rack refrigerante para enzimas (491)</t>
  </si>
  <si>
    <t>100 g</t>
  </si>
  <si>
    <t>320 g</t>
  </si>
  <si>
    <t>NEOFUCSINA</t>
  </si>
  <si>
    <t xml:space="preserve">Rack refrigerante para enzimas </t>
  </si>
  <si>
    <t xml:space="preserve">Cuchillas de Bisturí Quirurgico  No 22 </t>
  </si>
  <si>
    <t>Material</t>
  </si>
  <si>
    <t>ALMACEN DE REACTIVOS-ENTREGAS EN LA SEMANA 18 (3-6 JUNIO de 2014)</t>
  </si>
  <si>
    <t>Toallas de Papel x Rollo</t>
  </si>
  <si>
    <t xml:space="preserve">Otras Facultades </t>
  </si>
  <si>
    <t>Elementos Quimicos</t>
  </si>
  <si>
    <t>RIBOSA</t>
  </si>
  <si>
    <t>HF</t>
  </si>
  <si>
    <t>ACIDO SILICICO</t>
  </si>
  <si>
    <t>ALCOHOL ISOAMILICO</t>
  </si>
  <si>
    <t>TEST X 50</t>
  </si>
  <si>
    <t>Cable HDMI</t>
  </si>
  <si>
    <t>Cable VGA</t>
  </si>
  <si>
    <t>Pilas SR 44</t>
  </si>
  <si>
    <t>ÁCIDO 1-NAFTALENACETICO</t>
  </si>
  <si>
    <t>02-22</t>
  </si>
  <si>
    <t xml:space="preserve">AMONIO PERSULFATO </t>
  </si>
  <si>
    <t>24-08</t>
  </si>
  <si>
    <t>GRASA PARA DESECADORES Y BURETAS</t>
  </si>
  <si>
    <t>27-51</t>
  </si>
  <si>
    <t xml:space="preserve">ACIDO N-BUTIRICO </t>
  </si>
  <si>
    <t>27-52</t>
  </si>
  <si>
    <t>ACIDO TANICO</t>
  </si>
  <si>
    <t>32-03</t>
  </si>
  <si>
    <t>NIQUEL II SULFATO 6 HIDRATADO</t>
  </si>
  <si>
    <t>39-107</t>
  </si>
  <si>
    <t xml:space="preserve">AGAR GRANULADO </t>
  </si>
  <si>
    <t>39-108</t>
  </si>
  <si>
    <t>AGAR SPS</t>
  </si>
  <si>
    <t>ENTREGAS 2015</t>
  </si>
  <si>
    <r>
      <t>Mo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 xml:space="preserve"> 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</t>
    </r>
    <r>
      <rPr>
        <sz val="8"/>
        <color theme="1"/>
        <rFont val="Arial Narrow"/>
        <family val="2"/>
      </rPr>
      <t>*</t>
    </r>
    <r>
      <rPr>
        <sz val="10"/>
        <color theme="1"/>
        <rFont val="Arial Narrow"/>
        <family val="2"/>
      </rPr>
      <t xml:space="preserve"> 4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</si>
  <si>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NH</t>
    </r>
    <r>
      <rPr>
        <vertAlign val="subscript"/>
        <sz val="10"/>
        <color theme="1"/>
        <rFont val="Arial Narrow"/>
        <family val="2"/>
      </rPr>
      <t>3</t>
    </r>
  </si>
  <si>
    <r>
      <t>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</si>
  <si>
    <r>
      <t>(NH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OH)Cl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</si>
  <si>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[Ce(NO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]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</si>
  <si>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Ce(SO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 xml:space="preserve"> * 2H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</si>
  <si>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F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</si>
  <si>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Fe(SO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6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</si>
  <si>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CaCl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</si>
  <si>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CaC</t>
    </r>
    <r>
      <rPr>
        <vertAlign val="subscript"/>
        <sz val="10"/>
        <color theme="1"/>
        <rFont val="Arial Narrow"/>
        <family val="2"/>
      </rPr>
      <t>2</t>
    </r>
  </si>
  <si>
    <r>
      <t>Li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</si>
  <si>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COOAg</t>
    </r>
  </si>
  <si>
    <r>
      <t>K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Fe(CN)</t>
    </r>
    <r>
      <rPr>
        <vertAlign val="subscript"/>
        <sz val="10"/>
        <color theme="1"/>
        <rFont val="Arial Narrow"/>
        <family val="2"/>
      </rPr>
      <t>6</t>
    </r>
  </si>
  <si>
    <r>
      <t>KNaC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* 4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</si>
  <si>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K(SbO)C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* 0.5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</si>
  <si>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HOC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COONa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</si>
  <si>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B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 xml:space="preserve"> * 10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</si>
  <si>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</si>
  <si>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</si>
  <si>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HPO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</si>
  <si>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ONa * 3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</si>
  <si>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NaNO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</si>
  <si>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NaO4S</t>
    </r>
  </si>
  <si>
    <r>
      <t>NaAsO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</si>
  <si>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29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</si>
  <si>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</si>
  <si>
    <r>
      <t>Na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PO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* 12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</si>
  <si>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I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</si>
  <si>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</si>
  <si>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</si>
  <si>
    <r>
      <t>(C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n</t>
    </r>
  </si>
  <si>
    <r>
      <t>C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SCl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</si>
  <si>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</si>
  <si>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</si>
  <si>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HCl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</si>
  <si>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</si>
  <si>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</si>
  <si>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40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</si>
  <si>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</si>
  <si>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32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</si>
  <si>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</si>
  <si>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17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CI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</si>
  <si>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</si>
  <si>
    <r>
      <t>C</t>
    </r>
    <r>
      <rPr>
        <vertAlign val="subscript"/>
        <sz val="10"/>
        <color theme="1"/>
        <rFont val="Arial Narrow"/>
        <family val="2"/>
      </rPr>
      <t>23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Cl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</si>
  <si>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</si>
  <si>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Cl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</si>
  <si>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ClN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</si>
  <si>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</si>
  <si>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26</t>
    </r>
    <r>
      <rPr>
        <sz val="10"/>
        <color theme="1"/>
        <rFont val="Arial Narrow"/>
        <family val="2"/>
      </rPr>
      <t>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8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</si>
  <si>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</si>
  <si>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</si>
  <si>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</si>
  <si>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</si>
  <si>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10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</si>
  <si>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</si>
  <si>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</si>
  <si>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</si>
  <si>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</si>
  <si>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</si>
  <si>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</si>
  <si>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</si>
  <si>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36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FeN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</si>
  <si>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</si>
  <si>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</si>
  <si>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</si>
  <si>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11</t>
    </r>
    <r>
      <rPr>
        <sz val="10"/>
        <color theme="1"/>
        <rFont val="Arial Narrow"/>
        <family val="2"/>
      </rPr>
      <t>NO</t>
    </r>
  </si>
  <si>
    <r>
      <t>C</t>
    </r>
    <r>
      <rPr>
        <vertAlign val="subscript"/>
        <sz val="10"/>
        <color theme="1"/>
        <rFont val="Arial Narrow"/>
        <family val="2"/>
      </rPr>
      <t>17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</si>
  <si>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</si>
  <si>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27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35</t>
    </r>
    <r>
      <rPr>
        <sz val="10"/>
        <color rgb="FF000000"/>
        <rFont val="Arial Narrow"/>
        <family val="2"/>
      </rPr>
      <t>BrCl 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ZnCl</t>
    </r>
    <r>
      <rPr>
        <vertAlign val="subscript"/>
        <sz val="10"/>
        <color rgb="FF000000"/>
        <rFont val="Arial Narrow"/>
        <family val="2"/>
      </rPr>
      <t>2</t>
    </r>
  </si>
  <si>
    <r>
      <t>C</t>
    </r>
    <r>
      <rPr>
        <vertAlign val="subscript"/>
        <sz val="10"/>
        <color rgb="FF000000"/>
        <rFont val="Arial Narrow"/>
        <family val="2"/>
      </rPr>
      <t>17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20</t>
    </r>
    <r>
      <rPr>
        <sz val="10"/>
        <color rgb="FF000000"/>
        <rFont val="Arial Narrow"/>
        <family val="2"/>
      </rPr>
      <t>CIN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1/2</t>
    </r>
    <r>
      <rPr>
        <sz val="10"/>
        <color rgb="FF000000"/>
        <rFont val="Arial Narrow"/>
        <family val="2"/>
      </rPr>
      <t>ZnCl</t>
    </r>
    <r>
      <rPr>
        <vertAlign val="subscript"/>
        <sz val="10"/>
        <color rgb="FF000000"/>
        <rFont val="Arial Narrow"/>
        <family val="2"/>
      </rPr>
      <t>2</t>
    </r>
  </si>
  <si>
    <r>
      <t>C</t>
    </r>
    <r>
      <rPr>
        <vertAlign val="subscript"/>
        <sz val="10"/>
        <color rgb="FF000000"/>
        <rFont val="Arial Narrow"/>
        <family val="2"/>
      </rPr>
      <t>19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14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5</t>
    </r>
    <r>
      <rPr>
        <sz val="10"/>
        <color rgb="FF000000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</si>
  <si>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15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16</t>
    </r>
    <r>
      <rPr>
        <sz val="10"/>
        <color rgb="FF000000"/>
        <rFont val="Arial Narrow"/>
        <family val="2"/>
      </rPr>
      <t>CIN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</si>
  <si>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6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12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6</t>
    </r>
  </si>
  <si>
    <r>
      <t>C</t>
    </r>
    <r>
      <rPr>
        <vertAlign val="subscript"/>
        <sz val="10"/>
        <color rgb="FF000000"/>
        <rFont val="Arial Narrow"/>
        <family val="2"/>
      </rPr>
      <t>5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10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</si>
  <si>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</si>
  <si>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4</t>
    </r>
  </si>
  <si>
    <r>
      <t>NH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OH HCI</t>
    </r>
  </si>
  <si>
    <r>
      <t>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CI</t>
    </r>
    <r>
      <rPr>
        <vertAlign val="subscript"/>
        <sz val="10"/>
        <color theme="1"/>
        <rFont val="Arial Narrow"/>
        <family val="2"/>
      </rPr>
      <t>2</t>
    </r>
  </si>
  <si>
    <r>
      <t>CHCI</t>
    </r>
    <r>
      <rPr>
        <vertAlign val="subscript"/>
        <sz val="10"/>
        <color theme="1"/>
        <rFont val="Arial Narrow"/>
        <family val="2"/>
      </rPr>
      <t>3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</si>
  <si>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COCI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</si>
  <si>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NC(NH)NH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HCI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</si>
  <si>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</si>
  <si>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</si>
  <si>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</si>
  <si>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</si>
  <si>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3</t>
    </r>
  </si>
  <si>
    <r>
      <t>HNO</t>
    </r>
    <r>
      <rPr>
        <vertAlign val="subscript"/>
        <sz val="10"/>
        <color theme="1"/>
        <rFont val="Arial Narrow"/>
        <family val="2"/>
      </rPr>
      <t>3</t>
    </r>
  </si>
  <si>
    <r>
      <t>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</si>
  <si>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</si>
  <si>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</si>
  <si>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SO</t>
    </r>
    <r>
      <rPr>
        <vertAlign val="subscript"/>
        <sz val="10"/>
        <color theme="1"/>
        <rFont val="Arial Narrow"/>
        <family val="2"/>
      </rPr>
      <t>4</t>
    </r>
  </si>
  <si>
    <r>
      <t>CCI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</si>
  <si>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</si>
  <si>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</si>
  <si>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HSCH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</si>
  <si>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 xml:space="preserve"> * 2H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</si>
  <si>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MoO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</si>
  <si>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</si>
  <si>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</si>
  <si>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</si>
  <si>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13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</si>
  <si>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(CH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</si>
  <si>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</si>
  <si>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</si>
  <si>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CI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</si>
  <si>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</si>
  <si>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</si>
  <si>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</si>
  <si>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</si>
  <si>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PO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</si>
  <si>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4</t>
    </r>
  </si>
  <si>
    <t>27-53</t>
  </si>
  <si>
    <t>ACIDO PROPIONICO</t>
  </si>
  <si>
    <t>28-21</t>
  </si>
  <si>
    <t>ALCOHOL BENCILICO</t>
  </si>
  <si>
    <t>AGAR CETRIMIDE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</si>
  <si>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</si>
  <si>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</si>
  <si>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</si>
  <si>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</si>
  <si>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</si>
  <si>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</si>
  <si>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</si>
  <si>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</si>
  <si>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</si>
  <si>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</si>
  <si>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</si>
  <si>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</si>
  <si>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</si>
  <si>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</si>
  <si>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</si>
  <si>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</si>
  <si>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</si>
  <si>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</si>
  <si>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</si>
  <si>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</si>
  <si>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</si>
  <si>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58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26</t>
    </r>
  </si>
  <si>
    <r>
      <t>C</t>
    </r>
    <r>
      <rPr>
        <vertAlign val="subscript"/>
        <sz val="10"/>
        <color theme="1"/>
        <rFont val="Arial Narrow"/>
        <family val="2"/>
      </rPr>
      <t>34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11</t>
    </r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</si>
  <si>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</si>
  <si>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</si>
  <si>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</si>
  <si>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</si>
  <si>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</si>
  <si>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</si>
  <si>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</si>
  <si>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</si>
  <si>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</si>
  <si>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</si>
  <si>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</si>
  <si>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</si>
  <si>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</si>
  <si>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</si>
  <si>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</si>
  <si>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</si>
  <si>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 xml:space="preserve">Esponjilla </t>
  </si>
  <si>
    <t>Tapabocas x unidad</t>
  </si>
  <si>
    <t>Puntas Para Micropipeta 0,5-10 Microlitros Largas Esteriles Rack x 96</t>
  </si>
  <si>
    <t xml:space="preserve">Cuchillas de Bisturí Quirurgico  No 15 </t>
  </si>
  <si>
    <t xml:space="preserve">Cuchillas de Bisturí Quirurgico  No 11 </t>
  </si>
  <si>
    <t>Vial De 10 Ml. (Caja x 100 Viales)</t>
  </si>
  <si>
    <t>Pinzas de Disección Sin Garra 14 cm</t>
  </si>
  <si>
    <t>Pinzas de Disección Sin Garra 20 cm</t>
  </si>
  <si>
    <t xml:space="preserve">Puntas Para Micropipeta 0,5-10 Microlitros Cortas Esteriles con Filtro x Rack 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</si>
  <si>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</si>
  <si>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</si>
  <si>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</si>
  <si>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</si>
  <si>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</si>
  <si>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</si>
  <si>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</si>
  <si>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</si>
  <si>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Camara Newbauer</t>
  </si>
  <si>
    <t>Embudo Buchner Plastico 70 mm</t>
  </si>
  <si>
    <t>Embudo Vidrio Vastago Largo 100 mm</t>
  </si>
  <si>
    <t>Erlenmeyer con Desprendimiento Lateral 500 ml</t>
  </si>
  <si>
    <t>Microespátula En Acero Inoxidable (Espatula-Cuchara) 150 x 5 mm</t>
  </si>
  <si>
    <t>Frasco Gotero Vidrio Ambar 100 ml</t>
  </si>
  <si>
    <t>Gradilla Plástica Azul para 40 Tubos 20mm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</si>
  <si>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</si>
  <si>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</si>
  <si>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</si>
  <si>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</si>
  <si>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</si>
  <si>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</si>
  <si>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</si>
  <si>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</si>
  <si>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</si>
  <si>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</si>
  <si>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</si>
  <si>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</si>
  <si>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</si>
  <si>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</si>
  <si>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</si>
  <si>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 xml:space="preserve">Timer Digital 4 Tiempos 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</si>
  <si>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</si>
  <si>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</si>
  <si>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</si>
  <si>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</si>
  <si>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</si>
  <si>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</si>
  <si>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</si>
  <si>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</si>
  <si>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</si>
  <si>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</si>
  <si>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</si>
  <si>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</si>
  <si>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</si>
  <si>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</si>
  <si>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</si>
  <si>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</si>
  <si>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</si>
  <si>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 xml:space="preserve">ZINC METALICO </t>
  </si>
  <si>
    <t>Frasco Tapa Rosca Azul 100ml vidrio claro</t>
  </si>
  <si>
    <t>Frasco Tapa Rosca Azul 50ml vidrio claro</t>
  </si>
  <si>
    <t xml:space="preserve">Frasco Tapa Rosca Azul 250ml Vidrio AMBAR </t>
  </si>
  <si>
    <t>ALMACÉN DE REACTIVOS-ENTREGAS EN LA SEMANA 7 (28 MARZO - 1 ABRIL de 2016)</t>
  </si>
  <si>
    <t>Frasco tapa rosca (208)</t>
  </si>
  <si>
    <t>Frasco tapa rosca (285)</t>
  </si>
  <si>
    <t>Reactivos</t>
  </si>
  <si>
    <t>Hidróxido de sodio (20-06)</t>
  </si>
  <si>
    <t>1000 g</t>
  </si>
  <si>
    <t>Sulfato de Cobre (08-03)</t>
  </si>
  <si>
    <t>1,5 g</t>
  </si>
  <si>
    <t>Tartrato de sodio y potasio (18-33)</t>
  </si>
  <si>
    <t>4,5 g</t>
  </si>
  <si>
    <t>Yoduro de potasio (18-15)</t>
  </si>
  <si>
    <t>2,5 g</t>
  </si>
  <si>
    <t>TECNOLOGÍAS LIMPIAS</t>
  </si>
  <si>
    <t>Embudo de vidrio (363)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</si>
</sst>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vertAlign val="subscript"/>
      <sz val="10"/>
      <name val="Arial Narrow"/>
      <family val="2"/>
    </font>
    <font>
      <vertAlign val="superscript"/>
      <sz val="10"/>
      <name val="Arial Narrow"/>
      <family val="2"/>
    </font>
    <font>
      <sz val="10"/>
      <color indexed="8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Calibri"/>
      <family val="2"/>
      <scheme val="minor"/>
    </font>
    <font>
      <sz val="8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vertAlign val="subscript"/>
      <sz val="10"/>
      <color theme="1"/>
      <name val="Arial Narrow"/>
      <family val="2"/>
    </font>
    <font>
      <sz val="8"/>
      <color theme="1"/>
      <name val="Arial Narrow"/>
      <family val="2"/>
    </font>
    <font>
      <vertAlign val="subscript"/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86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/>
    </xf>
    <xf numFmtId="49" fontId="9" fillId="2" borderId="1" xfId="0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/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0" fillId="2" borderId="0" xfId="0" applyFill="1"/>
    <xf numFmtId="0" fontId="0" fillId="0" borderId="4" xfId="0" applyFill="1" applyBorder="1"/>
    <xf numFmtId="0" fontId="0" fillId="0" borderId="5" xfId="0" applyFill="1" applyBorder="1"/>
    <xf numFmtId="16" fontId="3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0" fillId="2" borderId="0" xfId="0" applyFont="1" applyFill="1" applyBorder="1"/>
    <xf numFmtId="49" fontId="2" fillId="4" borderId="2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 readingOrder="1"/>
    </xf>
    <xf numFmtId="0" fontId="2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2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right"/>
    </xf>
    <xf numFmtId="0" fontId="7" fillId="2" borderId="1" xfId="0" applyFont="1" applyFill="1" applyBorder="1"/>
    <xf numFmtId="0" fontId="10" fillId="2" borderId="1" xfId="0" applyFont="1" applyFill="1" applyBorder="1"/>
    <xf numFmtId="0" fontId="1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15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9" fillId="0" borderId="1" xfId="0" applyFont="1" applyFill="1" applyBorder="1"/>
    <xf numFmtId="0" fontId="10" fillId="2" borderId="1" xfId="0" applyNumberFormat="1" applyFont="1" applyFill="1" applyBorder="1"/>
    <xf numFmtId="11" fontId="10" fillId="2" borderId="1" xfId="0" applyNumberFormat="1" applyFont="1" applyFill="1" applyBorder="1"/>
    <xf numFmtId="0" fontId="10" fillId="2" borderId="1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2" fillId="2" borderId="1" xfId="0" applyNumberFormat="1" applyFont="1" applyFill="1" applyBorder="1" applyAlignment="1">
      <alignment vertical="center"/>
    </xf>
    <xf numFmtId="0" fontId="9" fillId="0" borderId="1" xfId="0" applyFont="1" applyBorder="1"/>
    <xf numFmtId="0" fontId="9" fillId="2" borderId="1" xfId="0" applyFont="1" applyFill="1" applyBorder="1" applyAlignment="1">
      <alignment horizontal="right"/>
    </xf>
    <xf numFmtId="0" fontId="18" fillId="0" borderId="1" xfId="0" applyFont="1" applyFill="1" applyBorder="1"/>
    <xf numFmtId="0" fontId="2" fillId="2" borderId="1" xfId="0" applyNumberFormat="1" applyFont="1" applyFill="1" applyBorder="1" applyAlignment="1">
      <alignment horizontal="left" vertical="center"/>
    </xf>
    <xf numFmtId="49" fontId="16" fillId="2" borderId="1" xfId="0" applyNumberFormat="1" applyFont="1" applyFill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center"/>
    </xf>
    <xf numFmtId="0" fontId="8" fillId="0" borderId="6" xfId="0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</cellXfs>
  <cellStyles count="78">
    <cellStyle name="0,0_x000d__x000a_NA_x000d__x000a_" xfId="1"/>
    <cellStyle name="Millares 2" xfId="2"/>
    <cellStyle name="Millares 3" xfId="3"/>
    <cellStyle name="Normal" xfId="0" builtinId="0"/>
    <cellStyle name="Normal 10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2" xfId="12"/>
    <cellStyle name="Normal 2 10" xfId="13"/>
    <cellStyle name="Normal 2 11" xfId="14"/>
    <cellStyle name="Normal 2 12" xfId="15"/>
    <cellStyle name="Normal 2 13" xfId="16"/>
    <cellStyle name="Normal 2 14" xfId="17"/>
    <cellStyle name="Normal 2 15" xfId="18"/>
    <cellStyle name="Normal 2 16" xfId="19"/>
    <cellStyle name="Normal 2 17" xfId="20"/>
    <cellStyle name="Normal 2 18" xfId="21"/>
    <cellStyle name="Normal 2 19" xfId="22"/>
    <cellStyle name="Normal 2 2" xfId="23"/>
    <cellStyle name="Normal 2 20" xfId="24"/>
    <cellStyle name="Normal 2 21" xfId="25"/>
    <cellStyle name="Normal 2 22" xfId="26"/>
    <cellStyle name="Normal 2 23" xfId="27"/>
    <cellStyle name="Normal 2 24" xfId="28"/>
    <cellStyle name="Normal 2 25" xfId="29"/>
    <cellStyle name="Normal 2 26" xfId="30"/>
    <cellStyle name="Normal 2 27" xfId="31"/>
    <cellStyle name="Normal 2 28" xfId="32"/>
    <cellStyle name="Normal 2 29" xfId="33"/>
    <cellStyle name="Normal 2 3" xfId="34"/>
    <cellStyle name="Normal 2 30" xfId="35"/>
    <cellStyle name="Normal 2 31" xfId="36"/>
    <cellStyle name="Normal 2 32" xfId="37"/>
    <cellStyle name="Normal 2 33" xfId="38"/>
    <cellStyle name="Normal 2 34" xfId="39"/>
    <cellStyle name="Normal 2 35" xfId="40"/>
    <cellStyle name="Normal 2 36" xfId="41"/>
    <cellStyle name="Normal 2 37" xfId="42"/>
    <cellStyle name="Normal 2 38" xfId="43"/>
    <cellStyle name="Normal 2 39" xfId="44"/>
    <cellStyle name="Normal 2 4" xfId="45"/>
    <cellStyle name="Normal 2 40" xfId="46"/>
    <cellStyle name="Normal 2 5" xfId="47"/>
    <cellStyle name="Normal 2 6" xfId="48"/>
    <cellStyle name="Normal 2 7" xfId="49"/>
    <cellStyle name="Normal 2 8" xfId="50"/>
    <cellStyle name="Normal 2 9" xfId="51"/>
    <cellStyle name="Normal 20" xfId="52"/>
    <cellStyle name="Normal 21" xfId="53"/>
    <cellStyle name="Normal 23" xfId="54"/>
    <cellStyle name="Normal 25" xfId="55"/>
    <cellStyle name="Normal 26" xfId="56"/>
    <cellStyle name="Normal 27" xfId="57"/>
    <cellStyle name="Normal 28" xfId="58"/>
    <cellStyle name="Normal 29" xfId="59"/>
    <cellStyle name="Normal 3" xfId="60"/>
    <cellStyle name="Normal 30" xfId="61"/>
    <cellStyle name="Normal 31" xfId="62"/>
    <cellStyle name="Normal 32" xfId="63"/>
    <cellStyle name="Normal 33" xfId="64"/>
    <cellStyle name="Normal 34" xfId="65"/>
    <cellStyle name="Normal 36" xfId="66"/>
    <cellStyle name="Normal 37" xfId="67"/>
    <cellStyle name="Normal 38" xfId="68"/>
    <cellStyle name="Normal 39" xfId="69"/>
    <cellStyle name="Normal 4" xfId="70"/>
    <cellStyle name="Normal 40" xfId="71"/>
    <cellStyle name="Normal 43" xfId="72"/>
    <cellStyle name="Normal 5" xfId="73"/>
    <cellStyle name="Normal 6" xfId="74"/>
    <cellStyle name="Normal 7" xfId="75"/>
    <cellStyle name="Normal 8" xfId="76"/>
    <cellStyle name="Normal 9" xfId="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311"/>
  <sheetViews>
    <sheetView workbookViewId="0">
      <selection activeCell="AN1" sqref="AN1"/>
    </sheetView>
  </sheetViews>
  <sheetFormatPr baseColWidth="10" defaultRowHeight="15" x14ac:dyDescent="0.25"/>
  <cols>
    <col min="1" max="1" width="17.140625" style="5" customWidth="1"/>
    <col min="2" max="2" width="56.42578125" style="5" customWidth="1"/>
    <col min="3" max="3" width="22.140625" style="5" customWidth="1"/>
    <col min="4" max="4" width="34.7109375" style="30" customWidth="1"/>
    <col min="5" max="7" width="11.42578125" style="5" hidden="1" customWidth="1"/>
    <col min="8" max="8" width="11.42578125" style="8" hidden="1" customWidth="1"/>
    <col min="9" max="15" width="11.42578125" style="7" hidden="1" customWidth="1"/>
    <col min="16" max="36" width="11.42578125" style="5" hidden="1" customWidth="1"/>
    <col min="37" max="37" width="11.42578125" style="3"/>
    <col min="38" max="16384" width="11.42578125" style="5"/>
  </cols>
  <sheetData>
    <row r="1" spans="1:39" ht="38.25" x14ac:dyDescent="0.25">
      <c r="A1" s="42" t="s">
        <v>438</v>
      </c>
      <c r="B1" s="43" t="s">
        <v>439</v>
      </c>
      <c r="C1" s="44" t="s">
        <v>440</v>
      </c>
      <c r="D1" s="43" t="s">
        <v>441</v>
      </c>
      <c r="E1" s="43" t="s">
        <v>2093</v>
      </c>
      <c r="F1" s="43" t="s">
        <v>2094</v>
      </c>
      <c r="G1" s="43" t="s">
        <v>2095</v>
      </c>
      <c r="H1" s="43" t="s">
        <v>2096</v>
      </c>
      <c r="I1" s="43" t="s">
        <v>2097</v>
      </c>
      <c r="J1" s="43" t="s">
        <v>2098</v>
      </c>
      <c r="K1" s="43" t="s">
        <v>2099</v>
      </c>
      <c r="L1" s="43" t="s">
        <v>2100</v>
      </c>
      <c r="M1" s="43" t="s">
        <v>2101</v>
      </c>
      <c r="N1" s="43" t="s">
        <v>2102</v>
      </c>
      <c r="O1" s="43" t="s">
        <v>2103</v>
      </c>
      <c r="P1" s="43" t="s">
        <v>2104</v>
      </c>
      <c r="Q1" s="43" t="s">
        <v>2167</v>
      </c>
      <c r="R1" s="43" t="s">
        <v>2168</v>
      </c>
      <c r="S1" s="43" t="s">
        <v>2105</v>
      </c>
      <c r="T1" s="43" t="s">
        <v>2106</v>
      </c>
      <c r="U1" s="43" t="s">
        <v>2107</v>
      </c>
      <c r="V1" s="43" t="s">
        <v>2108</v>
      </c>
      <c r="W1" s="43" t="s">
        <v>2109</v>
      </c>
      <c r="X1" s="43" t="s">
        <v>2110</v>
      </c>
      <c r="Y1" s="43" t="s">
        <v>2111</v>
      </c>
      <c r="Z1" s="43" t="s">
        <v>2112</v>
      </c>
      <c r="AA1" s="43" t="s">
        <v>2113</v>
      </c>
      <c r="AB1" s="43" t="s">
        <v>2114</v>
      </c>
      <c r="AC1" s="43" t="s">
        <v>2115</v>
      </c>
      <c r="AD1" s="43" t="s">
        <v>2116</v>
      </c>
      <c r="AE1" s="43" t="s">
        <v>2117</v>
      </c>
      <c r="AF1" s="43" t="s">
        <v>2118</v>
      </c>
      <c r="AG1" s="43" t="s">
        <v>2119</v>
      </c>
      <c r="AH1" s="43" t="s">
        <v>2120</v>
      </c>
      <c r="AI1" s="43" t="s">
        <v>2135</v>
      </c>
      <c r="AJ1" s="43" t="s">
        <v>2121</v>
      </c>
      <c r="AK1" s="43" t="s">
        <v>2192</v>
      </c>
      <c r="AL1" s="43" t="s">
        <v>1973</v>
      </c>
      <c r="AM1" s="45" t="s">
        <v>1974</v>
      </c>
    </row>
    <row r="2" spans="1:39" x14ac:dyDescent="0.25">
      <c r="A2" s="80" t="s">
        <v>442</v>
      </c>
      <c r="B2" s="80"/>
      <c r="C2" s="80"/>
      <c r="D2" s="9"/>
      <c r="E2" s="69"/>
      <c r="F2" s="9"/>
      <c r="G2" s="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63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2"/>
    </row>
    <row r="3" spans="1:39" ht="15.75" x14ac:dyDescent="0.25">
      <c r="A3" s="10" t="s">
        <v>443</v>
      </c>
      <c r="B3" s="11" t="s">
        <v>444</v>
      </c>
      <c r="C3" s="12" t="s">
        <v>445</v>
      </c>
      <c r="D3" s="12" t="s">
        <v>446</v>
      </c>
      <c r="E3" s="69">
        <v>950</v>
      </c>
      <c r="F3" s="12"/>
      <c r="G3" s="12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>
        <f t="shared" ref="S3:S43" si="0">SUM(E3:R3)</f>
        <v>950</v>
      </c>
      <c r="T3" s="19"/>
      <c r="U3" s="19"/>
      <c r="V3" s="63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>
        <f t="shared" ref="AK3:AK30" si="1">SUM(T3:AJ3)</f>
        <v>0</v>
      </c>
      <c r="AL3" s="19">
        <f t="shared" ref="AL3:AL30" si="2">S3-AK3</f>
        <v>950</v>
      </c>
      <c r="AM3" s="12" t="s">
        <v>1975</v>
      </c>
    </row>
    <row r="4" spans="1:39" ht="15.75" x14ac:dyDescent="0.25">
      <c r="A4" s="10" t="s">
        <v>447</v>
      </c>
      <c r="B4" s="11" t="s">
        <v>448</v>
      </c>
      <c r="C4" s="12" t="s">
        <v>449</v>
      </c>
      <c r="D4" s="12" t="s">
        <v>450</v>
      </c>
      <c r="E4" s="69">
        <v>1500</v>
      </c>
      <c r="F4" s="12"/>
      <c r="G4" s="12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>
        <f t="shared" si="0"/>
        <v>1500</v>
      </c>
      <c r="T4" s="19"/>
      <c r="U4" s="19"/>
      <c r="V4" s="63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>
        <f t="shared" si="1"/>
        <v>0</v>
      </c>
      <c r="AL4" s="19">
        <f t="shared" si="2"/>
        <v>1500</v>
      </c>
      <c r="AM4" s="12" t="s">
        <v>1975</v>
      </c>
    </row>
    <row r="5" spans="1:39" ht="15.75" x14ac:dyDescent="0.25">
      <c r="A5" s="10" t="s">
        <v>451</v>
      </c>
      <c r="B5" s="11" t="s">
        <v>452</v>
      </c>
      <c r="C5" s="12" t="s">
        <v>453</v>
      </c>
      <c r="D5" s="12" t="s">
        <v>450</v>
      </c>
      <c r="E5" s="69">
        <v>500</v>
      </c>
      <c r="F5" s="12"/>
      <c r="G5" s="12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>
        <f t="shared" si="0"/>
        <v>500</v>
      </c>
      <c r="T5" s="19"/>
      <c r="U5" s="19"/>
      <c r="V5" s="63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>
        <f t="shared" si="1"/>
        <v>0</v>
      </c>
      <c r="AL5" s="19">
        <f t="shared" si="2"/>
        <v>500</v>
      </c>
      <c r="AM5" s="12" t="s">
        <v>1975</v>
      </c>
    </row>
    <row r="6" spans="1:39" ht="15.75" x14ac:dyDescent="0.25">
      <c r="A6" s="10" t="s">
        <v>454</v>
      </c>
      <c r="B6" s="11" t="s">
        <v>455</v>
      </c>
      <c r="C6" s="12" t="s">
        <v>456</v>
      </c>
      <c r="D6" s="12" t="s">
        <v>457</v>
      </c>
      <c r="E6" s="69">
        <v>0</v>
      </c>
      <c r="F6" s="12"/>
      <c r="G6" s="12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>
        <f t="shared" si="0"/>
        <v>0</v>
      </c>
      <c r="T6" s="19"/>
      <c r="U6" s="19"/>
      <c r="V6" s="63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>
        <f t="shared" si="1"/>
        <v>0</v>
      </c>
      <c r="AL6" s="19">
        <f t="shared" si="2"/>
        <v>0</v>
      </c>
      <c r="AM6" s="12" t="s">
        <v>1975</v>
      </c>
    </row>
    <row r="7" spans="1:39" ht="15.75" x14ac:dyDescent="0.25">
      <c r="A7" s="10" t="s">
        <v>458</v>
      </c>
      <c r="B7" s="11" t="s">
        <v>459</v>
      </c>
      <c r="C7" s="12" t="s">
        <v>460</v>
      </c>
      <c r="D7" s="12" t="s">
        <v>450</v>
      </c>
      <c r="E7" s="69">
        <v>2000</v>
      </c>
      <c r="F7" s="12"/>
      <c r="G7" s="12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>
        <f t="shared" si="0"/>
        <v>2000</v>
      </c>
      <c r="T7" s="19"/>
      <c r="U7" s="19"/>
      <c r="V7" s="63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>
        <f t="shared" si="1"/>
        <v>0</v>
      </c>
      <c r="AL7" s="19">
        <f t="shared" si="2"/>
        <v>2000</v>
      </c>
      <c r="AM7" s="12" t="s">
        <v>1975</v>
      </c>
    </row>
    <row r="8" spans="1:39" ht="15.75" x14ac:dyDescent="0.25">
      <c r="A8" s="10" t="s">
        <v>461</v>
      </c>
      <c r="B8" s="11" t="s">
        <v>462</v>
      </c>
      <c r="C8" s="12" t="s">
        <v>463</v>
      </c>
      <c r="D8" s="12" t="s">
        <v>450</v>
      </c>
      <c r="E8" s="69">
        <v>2</v>
      </c>
      <c r="F8" s="12"/>
      <c r="G8" s="12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>
        <f t="shared" si="0"/>
        <v>2</v>
      </c>
      <c r="T8" s="19"/>
      <c r="U8" s="19"/>
      <c r="V8" s="63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>
        <f t="shared" si="1"/>
        <v>0</v>
      </c>
      <c r="AL8" s="19">
        <f t="shared" si="2"/>
        <v>2</v>
      </c>
      <c r="AM8" s="12" t="s">
        <v>1976</v>
      </c>
    </row>
    <row r="9" spans="1:39" x14ac:dyDescent="0.25">
      <c r="A9" s="10" t="s">
        <v>464</v>
      </c>
      <c r="B9" s="11" t="s">
        <v>465</v>
      </c>
      <c r="C9" s="12" t="s">
        <v>466</v>
      </c>
      <c r="D9" s="12" t="s">
        <v>467</v>
      </c>
      <c r="E9" s="69">
        <v>1050</v>
      </c>
      <c r="F9" s="12"/>
      <c r="G9" s="12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>
        <f t="shared" si="0"/>
        <v>1050</v>
      </c>
      <c r="T9" s="19"/>
      <c r="U9" s="19"/>
      <c r="V9" s="63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>
        <f t="shared" si="1"/>
        <v>0</v>
      </c>
      <c r="AL9" s="19">
        <f t="shared" si="2"/>
        <v>1050</v>
      </c>
      <c r="AM9" s="12" t="s">
        <v>1975</v>
      </c>
    </row>
    <row r="10" spans="1:39" x14ac:dyDescent="0.25">
      <c r="A10" s="10" t="s">
        <v>468</v>
      </c>
      <c r="B10" s="11" t="s">
        <v>469</v>
      </c>
      <c r="C10" s="12" t="s">
        <v>466</v>
      </c>
      <c r="D10" s="12" t="s">
        <v>457</v>
      </c>
      <c r="E10" s="69">
        <v>1000</v>
      </c>
      <c r="F10" s="12"/>
      <c r="G10" s="12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>
        <f t="shared" si="0"/>
        <v>1000</v>
      </c>
      <c r="T10" s="19"/>
      <c r="U10" s="19"/>
      <c r="V10" s="63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>
        <f t="shared" si="1"/>
        <v>0</v>
      </c>
      <c r="AL10" s="19">
        <f t="shared" si="2"/>
        <v>1000</v>
      </c>
      <c r="AM10" s="12" t="s">
        <v>1975</v>
      </c>
    </row>
    <row r="11" spans="1:39" x14ac:dyDescent="0.25">
      <c r="A11" s="80" t="s">
        <v>470</v>
      </c>
      <c r="B11" s="80"/>
      <c r="C11" s="80"/>
      <c r="D11" s="9"/>
      <c r="E11" s="69">
        <v>0</v>
      </c>
      <c r="F11" s="12"/>
      <c r="G11" s="12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>
        <f t="shared" si="0"/>
        <v>0</v>
      </c>
      <c r="T11" s="19"/>
      <c r="U11" s="19"/>
      <c r="V11" s="63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>
        <f t="shared" si="1"/>
        <v>0</v>
      </c>
      <c r="AL11" s="19">
        <f t="shared" si="2"/>
        <v>0</v>
      </c>
      <c r="AM11" s="12"/>
    </row>
    <row r="12" spans="1:39" ht="15.75" x14ac:dyDescent="0.25">
      <c r="A12" s="10" t="s">
        <v>471</v>
      </c>
      <c r="B12" s="11" t="s">
        <v>472</v>
      </c>
      <c r="C12" s="12" t="s">
        <v>473</v>
      </c>
      <c r="D12" s="12" t="s">
        <v>450</v>
      </c>
      <c r="E12" s="69">
        <v>5599</v>
      </c>
      <c r="F12" s="12"/>
      <c r="G12" s="12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>
        <f t="shared" si="0"/>
        <v>5599</v>
      </c>
      <c r="T12" s="19"/>
      <c r="U12" s="19"/>
      <c r="V12" s="63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>
        <f t="shared" si="1"/>
        <v>0</v>
      </c>
      <c r="AL12" s="19">
        <f t="shared" si="2"/>
        <v>5599</v>
      </c>
      <c r="AM12" s="12" t="s">
        <v>1975</v>
      </c>
    </row>
    <row r="13" spans="1:39" ht="15.75" x14ac:dyDescent="0.25">
      <c r="A13" s="10" t="s">
        <v>474</v>
      </c>
      <c r="B13" s="11" t="s">
        <v>475</v>
      </c>
      <c r="C13" s="12" t="s">
        <v>476</v>
      </c>
      <c r="D13" s="12" t="s">
        <v>446</v>
      </c>
      <c r="E13" s="69">
        <v>24.85</v>
      </c>
      <c r="F13" s="12"/>
      <c r="G13" s="12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>
        <f t="shared" si="0"/>
        <v>24.85</v>
      </c>
      <c r="T13" s="19"/>
      <c r="U13" s="19"/>
      <c r="V13" s="63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>
        <f t="shared" si="1"/>
        <v>0</v>
      </c>
      <c r="AL13" s="19">
        <f t="shared" si="2"/>
        <v>24.85</v>
      </c>
      <c r="AM13" s="12" t="s">
        <v>1977</v>
      </c>
    </row>
    <row r="14" spans="1:39" ht="15.75" x14ac:dyDescent="0.3">
      <c r="A14" s="10" t="s">
        <v>477</v>
      </c>
      <c r="B14" s="11" t="s">
        <v>478</v>
      </c>
      <c r="C14" s="17" t="s">
        <v>2193</v>
      </c>
      <c r="D14" s="12" t="s">
        <v>450</v>
      </c>
      <c r="E14" s="69">
        <v>5780</v>
      </c>
      <c r="F14" s="12"/>
      <c r="G14" s="12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>
        <f t="shared" si="0"/>
        <v>5780</v>
      </c>
      <c r="T14" s="19"/>
      <c r="U14" s="19"/>
      <c r="V14" s="63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>
        <f t="shared" si="1"/>
        <v>0</v>
      </c>
      <c r="AL14" s="19">
        <f t="shared" si="2"/>
        <v>5780</v>
      </c>
      <c r="AM14" s="12" t="s">
        <v>1975</v>
      </c>
    </row>
    <row r="15" spans="1:39" ht="15.75" x14ac:dyDescent="0.25">
      <c r="A15" s="10" t="s">
        <v>479</v>
      </c>
      <c r="B15" s="11" t="s">
        <v>480</v>
      </c>
      <c r="C15" s="12" t="s">
        <v>481</v>
      </c>
      <c r="D15" s="12" t="s">
        <v>450</v>
      </c>
      <c r="E15" s="69">
        <v>1955.1999999999998</v>
      </c>
      <c r="F15" s="12"/>
      <c r="G15" s="1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>
        <f t="shared" si="0"/>
        <v>1955.1999999999998</v>
      </c>
      <c r="T15" s="19"/>
      <c r="U15" s="19"/>
      <c r="V15" s="63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>
        <f t="shared" si="1"/>
        <v>0</v>
      </c>
      <c r="AL15" s="19">
        <f t="shared" si="2"/>
        <v>1955.1999999999998</v>
      </c>
      <c r="AM15" s="12" t="s">
        <v>1975</v>
      </c>
    </row>
    <row r="16" spans="1:39" ht="15.75" x14ac:dyDescent="0.3">
      <c r="A16" s="10" t="s">
        <v>482</v>
      </c>
      <c r="B16" s="11" t="s">
        <v>2122</v>
      </c>
      <c r="C16" s="17" t="s">
        <v>2194</v>
      </c>
      <c r="D16" s="12" t="s">
        <v>446</v>
      </c>
      <c r="E16" s="69">
        <v>0.8</v>
      </c>
      <c r="F16" s="12"/>
      <c r="G16" s="1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>
        <f t="shared" si="0"/>
        <v>0.8</v>
      </c>
      <c r="T16" s="19"/>
      <c r="U16" s="19"/>
      <c r="V16" s="63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>
        <f t="shared" si="1"/>
        <v>0</v>
      </c>
      <c r="AL16" s="19">
        <f t="shared" si="2"/>
        <v>0.8</v>
      </c>
      <c r="AM16" s="12" t="s">
        <v>1977</v>
      </c>
    </row>
    <row r="17" spans="1:39" ht="15.75" x14ac:dyDescent="0.25">
      <c r="A17" s="10" t="s">
        <v>483</v>
      </c>
      <c r="B17" s="11" t="s">
        <v>484</v>
      </c>
      <c r="C17" s="12" t="s">
        <v>485</v>
      </c>
      <c r="D17" s="12" t="s">
        <v>450</v>
      </c>
      <c r="E17" s="69">
        <v>2800</v>
      </c>
      <c r="F17" s="12"/>
      <c r="G17" s="12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>
        <f t="shared" si="0"/>
        <v>2800</v>
      </c>
      <c r="T17" s="19"/>
      <c r="U17" s="19"/>
      <c r="V17" s="63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>
        <f t="shared" si="1"/>
        <v>0</v>
      </c>
      <c r="AL17" s="19">
        <f t="shared" si="2"/>
        <v>2800</v>
      </c>
      <c r="AM17" s="12" t="s">
        <v>1975</v>
      </c>
    </row>
    <row r="18" spans="1:39" ht="15.75" x14ac:dyDescent="0.25">
      <c r="A18" s="10" t="s">
        <v>486</v>
      </c>
      <c r="B18" s="11" t="s">
        <v>487</v>
      </c>
      <c r="C18" s="12" t="s">
        <v>488</v>
      </c>
      <c r="D18" s="12" t="s">
        <v>450</v>
      </c>
      <c r="E18" s="69">
        <v>2100</v>
      </c>
      <c r="F18" s="12"/>
      <c r="G18" s="12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>
        <f t="shared" si="0"/>
        <v>2100</v>
      </c>
      <c r="T18" s="19"/>
      <c r="U18" s="19"/>
      <c r="V18" s="63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>
        <f t="shared" si="1"/>
        <v>0</v>
      </c>
      <c r="AL18" s="19">
        <f t="shared" si="2"/>
        <v>2100</v>
      </c>
      <c r="AM18" s="12" t="s">
        <v>1975</v>
      </c>
    </row>
    <row r="19" spans="1:39" ht="15.75" x14ac:dyDescent="0.25">
      <c r="A19" s="10" t="s">
        <v>489</v>
      </c>
      <c r="B19" s="11" t="s">
        <v>490</v>
      </c>
      <c r="C19" s="12" t="s">
        <v>491</v>
      </c>
      <c r="D19" s="12" t="s">
        <v>450</v>
      </c>
      <c r="E19" s="69">
        <v>3909.5</v>
      </c>
      <c r="F19" s="12"/>
      <c r="G19" s="12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>
        <f t="shared" si="0"/>
        <v>3909.5</v>
      </c>
      <c r="T19" s="19"/>
      <c r="U19" s="19"/>
      <c r="V19" s="63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>
        <f t="shared" si="1"/>
        <v>0</v>
      </c>
      <c r="AL19" s="19">
        <f t="shared" si="2"/>
        <v>3909.5</v>
      </c>
      <c r="AM19" s="12" t="s">
        <v>1975</v>
      </c>
    </row>
    <row r="20" spans="1:39" ht="15.75" x14ac:dyDescent="0.25">
      <c r="A20" s="10" t="s">
        <v>492</v>
      </c>
      <c r="B20" s="11" t="s">
        <v>493</v>
      </c>
      <c r="C20" s="12" t="s">
        <v>494</v>
      </c>
      <c r="D20" s="12" t="s">
        <v>495</v>
      </c>
      <c r="E20" s="69">
        <v>250</v>
      </c>
      <c r="F20" s="12"/>
      <c r="G20" s="12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>
        <f t="shared" si="0"/>
        <v>250</v>
      </c>
      <c r="T20" s="19"/>
      <c r="U20" s="19"/>
      <c r="V20" s="63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>
        <f t="shared" si="1"/>
        <v>0</v>
      </c>
      <c r="AL20" s="19">
        <f t="shared" si="2"/>
        <v>250</v>
      </c>
      <c r="AM20" s="12" t="s">
        <v>1975</v>
      </c>
    </row>
    <row r="21" spans="1:39" ht="15.75" x14ac:dyDescent="0.3">
      <c r="A21" s="10" t="s">
        <v>496</v>
      </c>
      <c r="B21" s="11" t="s">
        <v>497</v>
      </c>
      <c r="C21" s="13" t="s">
        <v>498</v>
      </c>
      <c r="D21" s="12" t="s">
        <v>450</v>
      </c>
      <c r="E21" s="69">
        <v>2200</v>
      </c>
      <c r="F21" s="12"/>
      <c r="G21" s="12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>
        <f t="shared" si="0"/>
        <v>2200</v>
      </c>
      <c r="T21" s="19"/>
      <c r="U21" s="19"/>
      <c r="V21" s="63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>
        <f t="shared" si="1"/>
        <v>0</v>
      </c>
      <c r="AL21" s="19">
        <f t="shared" si="2"/>
        <v>2200</v>
      </c>
      <c r="AM21" s="12" t="s">
        <v>1975</v>
      </c>
    </row>
    <row r="22" spans="1:39" ht="15.75" x14ac:dyDescent="0.3">
      <c r="A22" s="10" t="s">
        <v>499</v>
      </c>
      <c r="B22" s="11" t="s">
        <v>500</v>
      </c>
      <c r="C22" s="17" t="s">
        <v>2195</v>
      </c>
      <c r="D22" s="12" t="s">
        <v>450</v>
      </c>
      <c r="E22" s="69">
        <v>3240</v>
      </c>
      <c r="F22" s="12"/>
      <c r="G22" s="12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>
        <f t="shared" si="0"/>
        <v>3240</v>
      </c>
      <c r="T22" s="19"/>
      <c r="U22" s="19"/>
      <c r="V22" s="63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>
        <f t="shared" si="1"/>
        <v>0</v>
      </c>
      <c r="AL22" s="19">
        <f t="shared" si="2"/>
        <v>3240</v>
      </c>
      <c r="AM22" s="12" t="s">
        <v>1975</v>
      </c>
    </row>
    <row r="23" spans="1:39" ht="15.75" x14ac:dyDescent="0.25">
      <c r="A23" s="10" t="s">
        <v>501</v>
      </c>
      <c r="B23" s="11" t="s">
        <v>502</v>
      </c>
      <c r="C23" s="12" t="s">
        <v>503</v>
      </c>
      <c r="D23" s="12" t="s">
        <v>450</v>
      </c>
      <c r="E23" s="69">
        <v>800</v>
      </c>
      <c r="F23" s="12"/>
      <c r="G23" s="12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>
        <f t="shared" si="0"/>
        <v>800</v>
      </c>
      <c r="T23" s="19"/>
      <c r="U23" s="19"/>
      <c r="V23" s="63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>
        <f t="shared" si="1"/>
        <v>0</v>
      </c>
      <c r="AL23" s="19">
        <f t="shared" si="2"/>
        <v>800</v>
      </c>
      <c r="AM23" s="12" t="s">
        <v>1975</v>
      </c>
    </row>
    <row r="24" spans="1:39" ht="15.75" x14ac:dyDescent="0.3">
      <c r="A24" s="10" t="s">
        <v>504</v>
      </c>
      <c r="B24" s="11" t="s">
        <v>505</v>
      </c>
      <c r="C24" s="17" t="s">
        <v>2196</v>
      </c>
      <c r="D24" s="12" t="s">
        <v>506</v>
      </c>
      <c r="E24" s="69">
        <v>109</v>
      </c>
      <c r="F24" s="12"/>
      <c r="G24" s="12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>
        <f t="shared" si="0"/>
        <v>109</v>
      </c>
      <c r="T24" s="19"/>
      <c r="U24" s="19"/>
      <c r="V24" s="63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>
        <f t="shared" si="1"/>
        <v>0</v>
      </c>
      <c r="AL24" s="19">
        <f t="shared" si="2"/>
        <v>109</v>
      </c>
      <c r="AM24" s="12" t="s">
        <v>1975</v>
      </c>
    </row>
    <row r="25" spans="1:39" ht="15.75" x14ac:dyDescent="0.25">
      <c r="A25" s="10" t="s">
        <v>507</v>
      </c>
      <c r="B25" s="11" t="s">
        <v>508</v>
      </c>
      <c r="C25" s="12" t="s">
        <v>509</v>
      </c>
      <c r="D25" s="12" t="s">
        <v>457</v>
      </c>
      <c r="E25" s="69">
        <v>1000</v>
      </c>
      <c r="F25" s="12"/>
      <c r="G25" s="12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>
        <f t="shared" si="0"/>
        <v>1000</v>
      </c>
      <c r="T25" s="19"/>
      <c r="U25" s="19"/>
      <c r="V25" s="63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>
        <f t="shared" si="1"/>
        <v>0</v>
      </c>
      <c r="AL25" s="19">
        <f t="shared" si="2"/>
        <v>1000</v>
      </c>
      <c r="AM25" s="12" t="s">
        <v>1975</v>
      </c>
    </row>
    <row r="26" spans="1:39" ht="15.75" x14ac:dyDescent="0.25">
      <c r="A26" s="10" t="s">
        <v>510</v>
      </c>
      <c r="B26" s="11" t="s">
        <v>511</v>
      </c>
      <c r="C26" s="12" t="s">
        <v>512</v>
      </c>
      <c r="D26" s="12" t="s">
        <v>495</v>
      </c>
      <c r="E26" s="69">
        <v>700</v>
      </c>
      <c r="F26" s="12"/>
      <c r="G26" s="12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>
        <f t="shared" si="0"/>
        <v>700</v>
      </c>
      <c r="T26" s="19"/>
      <c r="U26" s="19"/>
      <c r="V26" s="63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>
        <f t="shared" si="1"/>
        <v>0</v>
      </c>
      <c r="AL26" s="19">
        <f t="shared" si="2"/>
        <v>700</v>
      </c>
      <c r="AM26" s="12" t="s">
        <v>1975</v>
      </c>
    </row>
    <row r="27" spans="1:39" ht="15.75" x14ac:dyDescent="0.3">
      <c r="A27" s="10" t="s">
        <v>513</v>
      </c>
      <c r="B27" s="14" t="s">
        <v>514</v>
      </c>
      <c r="C27" s="17" t="s">
        <v>2197</v>
      </c>
      <c r="D27" s="12" t="s">
        <v>457</v>
      </c>
      <c r="E27" s="69">
        <v>100</v>
      </c>
      <c r="F27" s="12"/>
      <c r="G27" s="12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>
        <f t="shared" si="0"/>
        <v>100</v>
      </c>
      <c r="T27" s="19"/>
      <c r="U27" s="19"/>
      <c r="V27" s="63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>
        <f t="shared" si="1"/>
        <v>0</v>
      </c>
      <c r="AL27" s="19">
        <f t="shared" si="2"/>
        <v>100</v>
      </c>
      <c r="AM27" s="12" t="s">
        <v>1975</v>
      </c>
    </row>
    <row r="28" spans="1:39" ht="15.75" x14ac:dyDescent="0.3">
      <c r="A28" s="10" t="s">
        <v>515</v>
      </c>
      <c r="B28" s="14" t="s">
        <v>516</v>
      </c>
      <c r="C28" s="17" t="s">
        <v>2198</v>
      </c>
      <c r="D28" s="12" t="s">
        <v>457</v>
      </c>
      <c r="E28" s="69">
        <v>100</v>
      </c>
      <c r="F28" s="12"/>
      <c r="G28" s="12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>
        <f t="shared" si="0"/>
        <v>100</v>
      </c>
      <c r="T28" s="19"/>
      <c r="U28" s="19"/>
      <c r="V28" s="63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>
        <f t="shared" si="1"/>
        <v>0</v>
      </c>
      <c r="AL28" s="19">
        <f t="shared" si="2"/>
        <v>100</v>
      </c>
      <c r="AM28" s="12"/>
    </row>
    <row r="29" spans="1:39" x14ac:dyDescent="0.25">
      <c r="A29" s="10" t="s">
        <v>517</v>
      </c>
      <c r="B29" s="14" t="s">
        <v>518</v>
      </c>
      <c r="C29" s="17" t="s">
        <v>519</v>
      </c>
      <c r="D29" s="12" t="s">
        <v>450</v>
      </c>
      <c r="E29" s="69">
        <v>974</v>
      </c>
      <c r="F29" s="12"/>
      <c r="G29" s="12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>
        <f t="shared" si="0"/>
        <v>974</v>
      </c>
      <c r="T29" s="19"/>
      <c r="U29" s="19"/>
      <c r="V29" s="63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>
        <f t="shared" si="1"/>
        <v>0</v>
      </c>
      <c r="AL29" s="19">
        <f t="shared" si="2"/>
        <v>974</v>
      </c>
      <c r="AM29" s="12" t="s">
        <v>1975</v>
      </c>
    </row>
    <row r="30" spans="1:39" ht="15.75" x14ac:dyDescent="0.3">
      <c r="A30" s="10" t="s">
        <v>520</v>
      </c>
      <c r="B30" s="14" t="s">
        <v>521</v>
      </c>
      <c r="C30" s="17" t="s">
        <v>2199</v>
      </c>
      <c r="D30" s="12" t="s">
        <v>495</v>
      </c>
      <c r="E30" s="69">
        <v>1000</v>
      </c>
      <c r="F30" s="12"/>
      <c r="G30" s="12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>
        <f t="shared" si="0"/>
        <v>1000</v>
      </c>
      <c r="T30" s="19"/>
      <c r="U30" s="19"/>
      <c r="V30" s="63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>
        <f t="shared" si="1"/>
        <v>0</v>
      </c>
      <c r="AL30" s="19">
        <f t="shared" si="2"/>
        <v>1000</v>
      </c>
      <c r="AM30" s="12" t="s">
        <v>1975</v>
      </c>
    </row>
    <row r="31" spans="1:39" x14ac:dyDescent="0.25">
      <c r="A31" s="10" t="s">
        <v>522</v>
      </c>
      <c r="B31" s="14" t="s">
        <v>523</v>
      </c>
      <c r="C31" s="17" t="s">
        <v>524</v>
      </c>
      <c r="D31" s="12"/>
      <c r="E31" s="69">
        <v>1</v>
      </c>
      <c r="F31" s="12"/>
      <c r="G31" s="12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>
        <f t="shared" si="0"/>
        <v>1</v>
      </c>
      <c r="T31" s="19"/>
      <c r="U31" s="19"/>
      <c r="V31" s="63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>
        <v>0</v>
      </c>
      <c r="AL31" s="19">
        <v>1</v>
      </c>
      <c r="AM31" s="12" t="s">
        <v>1976</v>
      </c>
    </row>
    <row r="32" spans="1:39" ht="15.75" x14ac:dyDescent="0.3">
      <c r="A32" s="10" t="s">
        <v>2001</v>
      </c>
      <c r="B32" s="14" t="s">
        <v>2082</v>
      </c>
      <c r="C32" s="17" t="s">
        <v>2200</v>
      </c>
      <c r="D32" s="12" t="s">
        <v>450</v>
      </c>
      <c r="E32" s="69">
        <v>680</v>
      </c>
      <c r="F32" s="12"/>
      <c r="G32" s="12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>
        <f t="shared" si="0"/>
        <v>680</v>
      </c>
      <c r="T32" s="19"/>
      <c r="U32" s="19"/>
      <c r="V32" s="63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>
        <f t="shared" ref="AK32:AK43" si="3">SUM(T32:AJ32)</f>
        <v>0</v>
      </c>
      <c r="AL32" s="19">
        <f t="shared" ref="AL32:AL43" si="4">S32-AK32</f>
        <v>680</v>
      </c>
      <c r="AM32" s="12" t="s">
        <v>1975</v>
      </c>
    </row>
    <row r="33" spans="1:39" x14ac:dyDescent="0.25">
      <c r="A33" s="10" t="s">
        <v>2178</v>
      </c>
      <c r="B33" s="14" t="s">
        <v>2179</v>
      </c>
      <c r="C33" s="17"/>
      <c r="D33" s="12" t="s">
        <v>457</v>
      </c>
      <c r="E33" s="69">
        <v>500</v>
      </c>
      <c r="F33" s="12"/>
      <c r="G33" s="12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>
        <f t="shared" si="0"/>
        <v>500</v>
      </c>
      <c r="T33" s="19"/>
      <c r="U33" s="19"/>
      <c r="V33" s="63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>
        <f t="shared" si="3"/>
        <v>0</v>
      </c>
      <c r="AL33" s="19">
        <f t="shared" si="4"/>
        <v>500</v>
      </c>
      <c r="AM33" s="12" t="s">
        <v>1975</v>
      </c>
    </row>
    <row r="34" spans="1:39" x14ac:dyDescent="0.25">
      <c r="A34" s="80" t="s">
        <v>525</v>
      </c>
      <c r="B34" s="80"/>
      <c r="C34" s="80"/>
      <c r="D34" s="9"/>
      <c r="E34" s="69">
        <v>0</v>
      </c>
      <c r="F34" s="12"/>
      <c r="G34" s="12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>
        <f t="shared" si="0"/>
        <v>0</v>
      </c>
      <c r="T34" s="19"/>
      <c r="U34" s="19"/>
      <c r="V34" s="63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>
        <f t="shared" si="3"/>
        <v>0</v>
      </c>
      <c r="AL34" s="19">
        <f t="shared" si="4"/>
        <v>0</v>
      </c>
      <c r="AM34" s="12"/>
    </row>
    <row r="35" spans="1:39" ht="15.75" x14ac:dyDescent="0.25">
      <c r="A35" s="10" t="s">
        <v>526</v>
      </c>
      <c r="B35" s="11" t="s">
        <v>527</v>
      </c>
      <c r="C35" s="12" t="s">
        <v>528</v>
      </c>
      <c r="D35" s="12" t="s">
        <v>495</v>
      </c>
      <c r="E35" s="69">
        <v>1549.7</v>
      </c>
      <c r="F35" s="12"/>
      <c r="G35" s="12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>
        <f t="shared" si="0"/>
        <v>1549.7</v>
      </c>
      <c r="T35" s="19"/>
      <c r="U35" s="19"/>
      <c r="V35" s="63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>
        <f t="shared" si="3"/>
        <v>0</v>
      </c>
      <c r="AL35" s="19">
        <f t="shared" si="4"/>
        <v>1549.7</v>
      </c>
      <c r="AM35" s="12" t="s">
        <v>1975</v>
      </c>
    </row>
    <row r="36" spans="1:39" ht="15.75" x14ac:dyDescent="0.25">
      <c r="A36" s="10" t="s">
        <v>529</v>
      </c>
      <c r="B36" s="11" t="s">
        <v>530</v>
      </c>
      <c r="C36" s="12" t="s">
        <v>531</v>
      </c>
      <c r="D36" s="12" t="s">
        <v>495</v>
      </c>
      <c r="E36" s="69">
        <v>400</v>
      </c>
      <c r="F36" s="12"/>
      <c r="G36" s="12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>
        <f t="shared" si="0"/>
        <v>400</v>
      </c>
      <c r="T36" s="19"/>
      <c r="U36" s="19"/>
      <c r="V36" s="63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>
        <f t="shared" si="3"/>
        <v>0</v>
      </c>
      <c r="AL36" s="19">
        <f t="shared" si="4"/>
        <v>400</v>
      </c>
      <c r="AM36" s="12" t="s">
        <v>1975</v>
      </c>
    </row>
    <row r="37" spans="1:39" ht="15.75" x14ac:dyDescent="0.25">
      <c r="A37" s="10" t="s">
        <v>532</v>
      </c>
      <c r="B37" s="11" t="s">
        <v>533</v>
      </c>
      <c r="C37" s="12" t="s">
        <v>534</v>
      </c>
      <c r="D37" s="12" t="s">
        <v>495</v>
      </c>
      <c r="E37" s="69">
        <v>1500</v>
      </c>
      <c r="F37" s="12"/>
      <c r="G37" s="12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>
        <f t="shared" si="0"/>
        <v>1500</v>
      </c>
      <c r="T37" s="19"/>
      <c r="U37" s="19"/>
      <c r="V37" s="63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>
        <f t="shared" si="3"/>
        <v>0</v>
      </c>
      <c r="AL37" s="19">
        <f t="shared" si="4"/>
        <v>1500</v>
      </c>
      <c r="AM37" s="12" t="s">
        <v>1975</v>
      </c>
    </row>
    <row r="38" spans="1:39" ht="15.75" x14ac:dyDescent="0.25">
      <c r="A38" s="10" t="s">
        <v>535</v>
      </c>
      <c r="B38" s="11" t="s">
        <v>536</v>
      </c>
      <c r="C38" s="12" t="s">
        <v>537</v>
      </c>
      <c r="D38" s="12" t="s">
        <v>450</v>
      </c>
      <c r="E38" s="69">
        <v>0</v>
      </c>
      <c r="F38" s="12"/>
      <c r="G38" s="12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>
        <f t="shared" si="0"/>
        <v>0</v>
      </c>
      <c r="T38" s="19"/>
      <c r="U38" s="19"/>
      <c r="V38" s="63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>
        <f t="shared" si="3"/>
        <v>0</v>
      </c>
      <c r="AL38" s="19">
        <f t="shared" si="4"/>
        <v>0</v>
      </c>
      <c r="AM38" s="12" t="s">
        <v>1975</v>
      </c>
    </row>
    <row r="39" spans="1:39" x14ac:dyDescent="0.25">
      <c r="A39" s="10" t="s">
        <v>538</v>
      </c>
      <c r="B39" s="11" t="s">
        <v>539</v>
      </c>
      <c r="C39" s="12" t="s">
        <v>540</v>
      </c>
      <c r="D39" s="12"/>
      <c r="E39" s="69">
        <v>1</v>
      </c>
      <c r="F39" s="12"/>
      <c r="G39" s="12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>
        <f t="shared" si="0"/>
        <v>1</v>
      </c>
      <c r="T39" s="19"/>
      <c r="U39" s="19"/>
      <c r="V39" s="63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>
        <f t="shared" si="3"/>
        <v>0</v>
      </c>
      <c r="AL39" s="19">
        <f t="shared" si="4"/>
        <v>1</v>
      </c>
      <c r="AM39" s="12" t="s">
        <v>1976</v>
      </c>
    </row>
    <row r="40" spans="1:39" x14ac:dyDescent="0.25">
      <c r="A40" s="80" t="s">
        <v>541</v>
      </c>
      <c r="B40" s="80"/>
      <c r="C40" s="80"/>
      <c r="D40" s="9"/>
      <c r="E40" s="69">
        <v>0</v>
      </c>
      <c r="F40" s="12"/>
      <c r="G40" s="12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>
        <f t="shared" si="0"/>
        <v>0</v>
      </c>
      <c r="T40" s="19"/>
      <c r="U40" s="19"/>
      <c r="V40" s="63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>
        <f t="shared" si="3"/>
        <v>0</v>
      </c>
      <c r="AL40" s="19">
        <f t="shared" si="4"/>
        <v>0</v>
      </c>
      <c r="AM40" s="12"/>
    </row>
    <row r="41" spans="1:39" ht="15.75" x14ac:dyDescent="0.25">
      <c r="A41" s="10" t="s">
        <v>542</v>
      </c>
      <c r="B41" s="11" t="s">
        <v>543</v>
      </c>
      <c r="C41" s="12" t="s">
        <v>544</v>
      </c>
      <c r="D41" s="12" t="s">
        <v>450</v>
      </c>
      <c r="E41" s="69">
        <v>3129.9840000000004</v>
      </c>
      <c r="F41" s="12"/>
      <c r="G41" s="12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>
        <f t="shared" si="0"/>
        <v>3129.9840000000004</v>
      </c>
      <c r="T41" s="19"/>
      <c r="U41" s="19"/>
      <c r="V41" s="71">
        <f>11.22</f>
        <v>11.22</v>
      </c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>
        <f t="shared" si="3"/>
        <v>11.22</v>
      </c>
      <c r="AL41" s="19">
        <f t="shared" si="4"/>
        <v>3118.7640000000006</v>
      </c>
      <c r="AM41" s="12" t="s">
        <v>1975</v>
      </c>
    </row>
    <row r="42" spans="1:39" ht="15.75" x14ac:dyDescent="0.25">
      <c r="A42" s="10" t="s">
        <v>545</v>
      </c>
      <c r="B42" s="11" t="s">
        <v>546</v>
      </c>
      <c r="C42" s="12" t="s">
        <v>547</v>
      </c>
      <c r="D42" s="12" t="s">
        <v>450</v>
      </c>
      <c r="E42" s="69">
        <v>1</v>
      </c>
      <c r="F42" s="12"/>
      <c r="G42" s="12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>
        <f t="shared" si="0"/>
        <v>1</v>
      </c>
      <c r="T42" s="19"/>
      <c r="U42" s="19"/>
      <c r="V42" s="63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>
        <f t="shared" si="3"/>
        <v>0</v>
      </c>
      <c r="AL42" s="19">
        <f t="shared" si="4"/>
        <v>1</v>
      </c>
      <c r="AM42" s="12" t="s">
        <v>1977</v>
      </c>
    </row>
    <row r="43" spans="1:39" ht="28.5" x14ac:dyDescent="0.25">
      <c r="A43" s="10" t="s">
        <v>548</v>
      </c>
      <c r="B43" s="11" t="s">
        <v>549</v>
      </c>
      <c r="C43" s="12" t="s">
        <v>544</v>
      </c>
      <c r="D43" s="12" t="s">
        <v>450</v>
      </c>
      <c r="E43" s="69">
        <v>0.1</v>
      </c>
      <c r="F43" s="12"/>
      <c r="G43" s="12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>
        <f t="shared" si="0"/>
        <v>0.1</v>
      </c>
      <c r="T43" s="19"/>
      <c r="U43" s="19"/>
      <c r="V43" s="63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>
        <f t="shared" si="3"/>
        <v>0</v>
      </c>
      <c r="AL43" s="19">
        <f t="shared" si="4"/>
        <v>0.1</v>
      </c>
      <c r="AM43" s="12" t="s">
        <v>1976</v>
      </c>
    </row>
    <row r="44" spans="1:39" x14ac:dyDescent="0.25">
      <c r="A44" s="80" t="s">
        <v>550</v>
      </c>
      <c r="B44" s="80"/>
      <c r="C44" s="80"/>
      <c r="D44" s="12"/>
      <c r="E44" s="69"/>
      <c r="F44" s="12"/>
      <c r="G44" s="12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63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2"/>
    </row>
    <row r="45" spans="1:39" ht="15.75" x14ac:dyDescent="0.25">
      <c r="A45" s="10" t="s">
        <v>551</v>
      </c>
      <c r="B45" s="11" t="s">
        <v>552</v>
      </c>
      <c r="C45" s="12" t="s">
        <v>553</v>
      </c>
      <c r="D45" s="12" t="s">
        <v>450</v>
      </c>
      <c r="E45" s="69">
        <v>22277.5</v>
      </c>
      <c r="F45" s="12"/>
      <c r="G45" s="12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>
        <f t="shared" ref="S45:S108" si="5">SUM(E45:R45)</f>
        <v>22277.5</v>
      </c>
      <c r="T45" s="19"/>
      <c r="U45" s="19"/>
      <c r="V45" s="63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>
        <f t="shared" ref="AK45:AK82" si="6">SUM(T45:AJ45)</f>
        <v>0</v>
      </c>
      <c r="AL45" s="19">
        <f t="shared" ref="AL45:AL82" si="7">S45-AK45</f>
        <v>22277.5</v>
      </c>
      <c r="AM45" s="12" t="s">
        <v>1975</v>
      </c>
    </row>
    <row r="46" spans="1:39" ht="15.75" x14ac:dyDescent="0.25">
      <c r="A46" s="10" t="s">
        <v>554</v>
      </c>
      <c r="B46" s="11" t="s">
        <v>555</v>
      </c>
      <c r="C46" s="12" t="s">
        <v>556</v>
      </c>
      <c r="D46" s="12" t="s">
        <v>450</v>
      </c>
      <c r="E46" s="69">
        <v>1500</v>
      </c>
      <c r="F46" s="12"/>
      <c r="G46" s="12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>
        <f t="shared" si="5"/>
        <v>1500</v>
      </c>
      <c r="T46" s="19"/>
      <c r="U46" s="19"/>
      <c r="V46" s="63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>
        <f t="shared" si="6"/>
        <v>0</v>
      </c>
      <c r="AL46" s="19">
        <f t="shared" si="7"/>
        <v>1500</v>
      </c>
      <c r="AM46" s="12" t="s">
        <v>1975</v>
      </c>
    </row>
    <row r="47" spans="1:39" ht="15.75" x14ac:dyDescent="0.25">
      <c r="A47" s="10" t="s">
        <v>557</v>
      </c>
      <c r="B47" s="11" t="s">
        <v>558</v>
      </c>
      <c r="C47" s="12" t="s">
        <v>559</v>
      </c>
      <c r="D47" s="12" t="s">
        <v>450</v>
      </c>
      <c r="E47" s="69">
        <v>19147.75</v>
      </c>
      <c r="F47" s="12"/>
      <c r="G47" s="12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>
        <f t="shared" si="5"/>
        <v>19147.75</v>
      </c>
      <c r="T47" s="19"/>
      <c r="U47" s="19"/>
      <c r="V47" s="71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>
        <f t="shared" si="6"/>
        <v>0</v>
      </c>
      <c r="AL47" s="19">
        <f t="shared" si="7"/>
        <v>19147.75</v>
      </c>
      <c r="AM47" s="12" t="s">
        <v>1975</v>
      </c>
    </row>
    <row r="48" spans="1:39" ht="15.75" x14ac:dyDescent="0.25">
      <c r="A48" s="10" t="s">
        <v>560</v>
      </c>
      <c r="B48" s="11" t="s">
        <v>561</v>
      </c>
      <c r="C48" s="12" t="s">
        <v>562</v>
      </c>
      <c r="D48" s="12" t="s">
        <v>450</v>
      </c>
      <c r="E48" s="69">
        <v>300</v>
      </c>
      <c r="F48" s="12"/>
      <c r="G48" s="12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>
        <f t="shared" si="5"/>
        <v>300</v>
      </c>
      <c r="T48" s="19"/>
      <c r="U48" s="19"/>
      <c r="V48" s="63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>
        <f t="shared" si="6"/>
        <v>0</v>
      </c>
      <c r="AL48" s="19">
        <f t="shared" si="7"/>
        <v>300</v>
      </c>
      <c r="AM48" s="12" t="s">
        <v>1975</v>
      </c>
    </row>
    <row r="49" spans="1:39" ht="15.75" x14ac:dyDescent="0.25">
      <c r="A49" s="10" t="s">
        <v>563</v>
      </c>
      <c r="B49" s="11" t="s">
        <v>564</v>
      </c>
      <c r="C49" s="12" t="s">
        <v>565</v>
      </c>
      <c r="D49" s="12" t="s">
        <v>450</v>
      </c>
      <c r="E49" s="69">
        <v>7500</v>
      </c>
      <c r="F49" s="12"/>
      <c r="G49" s="12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>
        <f t="shared" si="5"/>
        <v>7500</v>
      </c>
      <c r="T49" s="19"/>
      <c r="U49" s="19"/>
      <c r="V49" s="63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>
        <f t="shared" si="6"/>
        <v>0</v>
      </c>
      <c r="AL49" s="19">
        <f t="shared" si="7"/>
        <v>7500</v>
      </c>
      <c r="AM49" s="12" t="s">
        <v>1975</v>
      </c>
    </row>
    <row r="50" spans="1:39" ht="15.75" x14ac:dyDescent="0.25">
      <c r="A50" s="10" t="s">
        <v>566</v>
      </c>
      <c r="B50" s="11" t="s">
        <v>567</v>
      </c>
      <c r="C50" s="12" t="s">
        <v>568</v>
      </c>
      <c r="D50" s="12" t="s">
        <v>450</v>
      </c>
      <c r="E50" s="69">
        <v>3307</v>
      </c>
      <c r="F50" s="12"/>
      <c r="G50" s="12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>
        <f t="shared" si="5"/>
        <v>3307</v>
      </c>
      <c r="T50" s="19"/>
      <c r="U50" s="19"/>
      <c r="V50" s="63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>
        <f t="shared" si="6"/>
        <v>0</v>
      </c>
      <c r="AL50" s="19">
        <f t="shared" si="7"/>
        <v>3307</v>
      </c>
      <c r="AM50" s="12" t="s">
        <v>1975</v>
      </c>
    </row>
    <row r="51" spans="1:39" ht="15.75" x14ac:dyDescent="0.25">
      <c r="A51" s="10" t="s">
        <v>569</v>
      </c>
      <c r="B51" s="11" t="s">
        <v>570</v>
      </c>
      <c r="C51" s="12" t="s">
        <v>571</v>
      </c>
      <c r="D51" s="12" t="s">
        <v>450</v>
      </c>
      <c r="E51" s="69">
        <v>2300</v>
      </c>
      <c r="F51" s="12"/>
      <c r="G51" s="12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>
        <f t="shared" si="5"/>
        <v>2300</v>
      </c>
      <c r="T51" s="19"/>
      <c r="U51" s="19"/>
      <c r="V51" s="63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>
        <f t="shared" si="6"/>
        <v>0</v>
      </c>
      <c r="AL51" s="19">
        <f t="shared" si="7"/>
        <v>2300</v>
      </c>
      <c r="AM51" s="12" t="s">
        <v>1975</v>
      </c>
    </row>
    <row r="52" spans="1:39" x14ac:dyDescent="0.25">
      <c r="A52" s="10" t="s">
        <v>572</v>
      </c>
      <c r="B52" s="11" t="s">
        <v>573</v>
      </c>
      <c r="C52" s="12" t="s">
        <v>574</v>
      </c>
      <c r="D52" s="12" t="s">
        <v>450</v>
      </c>
      <c r="E52" s="69">
        <v>200</v>
      </c>
      <c r="F52" s="12"/>
      <c r="G52" s="12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>
        <f t="shared" si="5"/>
        <v>200</v>
      </c>
      <c r="T52" s="19"/>
      <c r="U52" s="19"/>
      <c r="V52" s="63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>
        <f t="shared" si="6"/>
        <v>0</v>
      </c>
      <c r="AL52" s="19">
        <f t="shared" si="7"/>
        <v>200</v>
      </c>
      <c r="AM52" s="12" t="s">
        <v>1975</v>
      </c>
    </row>
    <row r="53" spans="1:39" ht="15.75" x14ac:dyDescent="0.25">
      <c r="A53" s="10" t="s">
        <v>575</v>
      </c>
      <c r="B53" s="11" t="s">
        <v>576</v>
      </c>
      <c r="C53" s="12" t="s">
        <v>577</v>
      </c>
      <c r="D53" s="12" t="s">
        <v>450</v>
      </c>
      <c r="E53" s="69">
        <v>250</v>
      </c>
      <c r="F53" s="12"/>
      <c r="G53" s="12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>
        <f t="shared" si="5"/>
        <v>250</v>
      </c>
      <c r="T53" s="19"/>
      <c r="U53" s="19"/>
      <c r="V53" s="63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>
        <f t="shared" si="6"/>
        <v>0</v>
      </c>
      <c r="AL53" s="19">
        <f t="shared" si="7"/>
        <v>250</v>
      </c>
      <c r="AM53" s="12" t="s">
        <v>1975</v>
      </c>
    </row>
    <row r="54" spans="1:39" x14ac:dyDescent="0.25">
      <c r="A54" s="10" t="s">
        <v>578</v>
      </c>
      <c r="B54" s="11" t="s">
        <v>579</v>
      </c>
      <c r="C54" s="12" t="s">
        <v>574</v>
      </c>
      <c r="D54" s="12" t="s">
        <v>450</v>
      </c>
      <c r="E54" s="69">
        <v>0</v>
      </c>
      <c r="F54" s="12"/>
      <c r="G54" s="12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>
        <f t="shared" si="5"/>
        <v>0</v>
      </c>
      <c r="T54" s="19"/>
      <c r="U54" s="19"/>
      <c r="V54" s="63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>
        <f t="shared" si="6"/>
        <v>0</v>
      </c>
      <c r="AL54" s="19">
        <f t="shared" si="7"/>
        <v>0</v>
      </c>
      <c r="AM54" s="12" t="s">
        <v>1976</v>
      </c>
    </row>
    <row r="55" spans="1:39" x14ac:dyDescent="0.25">
      <c r="A55" s="10" t="s">
        <v>580</v>
      </c>
      <c r="B55" s="11" t="s">
        <v>581</v>
      </c>
      <c r="C55" s="12" t="s">
        <v>582</v>
      </c>
      <c r="D55" s="12" t="s">
        <v>450</v>
      </c>
      <c r="E55" s="69">
        <v>1000</v>
      </c>
      <c r="F55" s="12"/>
      <c r="G55" s="12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>
        <f t="shared" si="5"/>
        <v>1000</v>
      </c>
      <c r="T55" s="19"/>
      <c r="U55" s="19"/>
      <c r="V55" s="63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>
        <f t="shared" si="6"/>
        <v>0</v>
      </c>
      <c r="AL55" s="19">
        <f t="shared" si="7"/>
        <v>1000</v>
      </c>
      <c r="AM55" s="12" t="s">
        <v>1975</v>
      </c>
    </row>
    <row r="56" spans="1:39" ht="15.75" x14ac:dyDescent="0.25">
      <c r="A56" s="10" t="s">
        <v>583</v>
      </c>
      <c r="B56" s="11" t="s">
        <v>584</v>
      </c>
      <c r="C56" s="12" t="s">
        <v>585</v>
      </c>
      <c r="D56" s="12" t="s">
        <v>457</v>
      </c>
      <c r="E56" s="69">
        <v>390</v>
      </c>
      <c r="F56" s="12"/>
      <c r="G56" s="12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>
        <f t="shared" si="5"/>
        <v>390</v>
      </c>
      <c r="T56" s="19"/>
      <c r="U56" s="19"/>
      <c r="V56" s="63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>
        <f t="shared" si="6"/>
        <v>0</v>
      </c>
      <c r="AL56" s="19">
        <f t="shared" si="7"/>
        <v>390</v>
      </c>
      <c r="AM56" s="12" t="s">
        <v>1975</v>
      </c>
    </row>
    <row r="57" spans="1:39" ht="15.75" x14ac:dyDescent="0.25">
      <c r="A57" s="10" t="s">
        <v>586</v>
      </c>
      <c r="B57" s="11" t="s">
        <v>587</v>
      </c>
      <c r="C57" s="12" t="s">
        <v>588</v>
      </c>
      <c r="D57" s="12" t="s">
        <v>457</v>
      </c>
      <c r="E57" s="69">
        <v>2500</v>
      </c>
      <c r="F57" s="12"/>
      <c r="G57" s="12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>
        <f t="shared" si="5"/>
        <v>2500</v>
      </c>
      <c r="T57" s="19"/>
      <c r="U57" s="19"/>
      <c r="V57" s="63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>
        <f t="shared" si="6"/>
        <v>0</v>
      </c>
      <c r="AL57" s="19">
        <f t="shared" si="7"/>
        <v>2500</v>
      </c>
      <c r="AM57" s="12" t="s">
        <v>1975</v>
      </c>
    </row>
    <row r="58" spans="1:39" ht="15.75" x14ac:dyDescent="0.3">
      <c r="A58" s="10" t="s">
        <v>589</v>
      </c>
      <c r="B58" s="11" t="s">
        <v>590</v>
      </c>
      <c r="C58" s="17" t="s">
        <v>2201</v>
      </c>
      <c r="D58" s="12" t="s">
        <v>450</v>
      </c>
      <c r="E58" s="69">
        <v>9864.2999999999993</v>
      </c>
      <c r="F58" s="12"/>
      <c r="G58" s="12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>
        <f t="shared" si="5"/>
        <v>9864.2999999999993</v>
      </c>
      <c r="T58" s="19"/>
      <c r="U58" s="19"/>
      <c r="V58" s="63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>
        <f t="shared" si="6"/>
        <v>0</v>
      </c>
      <c r="AL58" s="19">
        <f t="shared" si="7"/>
        <v>9864.2999999999993</v>
      </c>
      <c r="AM58" s="12" t="s">
        <v>1975</v>
      </c>
    </row>
    <row r="59" spans="1:39" ht="15.75" x14ac:dyDescent="0.3">
      <c r="A59" s="10" t="s">
        <v>591</v>
      </c>
      <c r="B59" s="11" t="s">
        <v>592</v>
      </c>
      <c r="C59" s="17" t="s">
        <v>2202</v>
      </c>
      <c r="D59" s="12" t="s">
        <v>593</v>
      </c>
      <c r="E59" s="69">
        <v>400</v>
      </c>
      <c r="F59" s="12"/>
      <c r="G59" s="12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>
        <f t="shared" si="5"/>
        <v>400</v>
      </c>
      <c r="T59" s="19"/>
      <c r="U59" s="19"/>
      <c r="V59" s="63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>
        <f t="shared" si="6"/>
        <v>0</v>
      </c>
      <c r="AL59" s="19">
        <f t="shared" si="7"/>
        <v>400</v>
      </c>
      <c r="AM59" s="12" t="s">
        <v>1975</v>
      </c>
    </row>
    <row r="60" spans="1:39" x14ac:dyDescent="0.25">
      <c r="A60" s="80" t="s">
        <v>594</v>
      </c>
      <c r="B60" s="80"/>
      <c r="C60" s="80"/>
      <c r="D60" s="9"/>
      <c r="E60" s="69">
        <v>0</v>
      </c>
      <c r="F60" s="12"/>
      <c r="G60" s="12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>
        <f t="shared" si="5"/>
        <v>0</v>
      </c>
      <c r="T60" s="19"/>
      <c r="U60" s="19"/>
      <c r="V60" s="63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>
        <f t="shared" si="6"/>
        <v>0</v>
      </c>
      <c r="AL60" s="19">
        <f t="shared" si="7"/>
        <v>0</v>
      </c>
      <c r="AM60" s="12"/>
    </row>
    <row r="61" spans="1:39" x14ac:dyDescent="0.25">
      <c r="A61" s="10" t="s">
        <v>595</v>
      </c>
      <c r="B61" s="11" t="s">
        <v>596</v>
      </c>
      <c r="C61" s="12" t="s">
        <v>597</v>
      </c>
      <c r="D61" s="12" t="s">
        <v>450</v>
      </c>
      <c r="E61" s="69">
        <v>4970</v>
      </c>
      <c r="F61" s="12"/>
      <c r="G61" s="12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>
        <f t="shared" si="5"/>
        <v>4970</v>
      </c>
      <c r="T61" s="19"/>
      <c r="U61" s="19"/>
      <c r="V61" s="63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>
        <f t="shared" si="6"/>
        <v>0</v>
      </c>
      <c r="AL61" s="19">
        <f t="shared" si="7"/>
        <v>4970</v>
      </c>
      <c r="AM61" s="12" t="s">
        <v>1975</v>
      </c>
    </row>
    <row r="62" spans="1:39" x14ac:dyDescent="0.25">
      <c r="A62" s="80" t="s">
        <v>598</v>
      </c>
      <c r="B62" s="80"/>
      <c r="C62" s="80"/>
      <c r="D62" s="9"/>
      <c r="E62" s="69">
        <v>0</v>
      </c>
      <c r="F62" s="12"/>
      <c r="G62" s="12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>
        <f t="shared" si="5"/>
        <v>0</v>
      </c>
      <c r="T62" s="19"/>
      <c r="U62" s="19"/>
      <c r="V62" s="63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>
        <f t="shared" si="6"/>
        <v>0</v>
      </c>
      <c r="AL62" s="19">
        <f t="shared" si="7"/>
        <v>0</v>
      </c>
      <c r="AM62" s="12"/>
    </row>
    <row r="63" spans="1:39" ht="15.75" x14ac:dyDescent="0.25">
      <c r="A63" s="10" t="s">
        <v>599</v>
      </c>
      <c r="B63" s="11" t="s">
        <v>600</v>
      </c>
      <c r="C63" s="12" t="s">
        <v>601</v>
      </c>
      <c r="D63" s="12" t="s">
        <v>495</v>
      </c>
      <c r="E63" s="69">
        <v>607.99950000000001</v>
      </c>
      <c r="F63" s="12"/>
      <c r="G63" s="12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>
        <f t="shared" si="5"/>
        <v>607.99950000000001</v>
      </c>
      <c r="T63" s="19"/>
      <c r="U63" s="19"/>
      <c r="V63" s="72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>
        <f t="shared" si="6"/>
        <v>0</v>
      </c>
      <c r="AL63" s="19">
        <f t="shared" si="7"/>
        <v>607.99950000000001</v>
      </c>
      <c r="AM63" s="12" t="s">
        <v>1975</v>
      </c>
    </row>
    <row r="64" spans="1:39" ht="15.75" x14ac:dyDescent="0.25">
      <c r="A64" s="10" t="s">
        <v>602</v>
      </c>
      <c r="B64" s="11" t="s">
        <v>603</v>
      </c>
      <c r="C64" s="12" t="s">
        <v>604</v>
      </c>
      <c r="D64" s="12" t="s">
        <v>457</v>
      </c>
      <c r="E64" s="69">
        <v>350</v>
      </c>
      <c r="F64" s="12"/>
      <c r="G64" s="12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>
        <f t="shared" si="5"/>
        <v>350</v>
      </c>
      <c r="T64" s="19"/>
      <c r="U64" s="19"/>
      <c r="V64" s="63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>
        <f t="shared" si="6"/>
        <v>0</v>
      </c>
      <c r="AL64" s="19">
        <f t="shared" si="7"/>
        <v>350</v>
      </c>
      <c r="AM64" s="12" t="s">
        <v>1975</v>
      </c>
    </row>
    <row r="65" spans="1:39" ht="15.75" x14ac:dyDescent="0.25">
      <c r="A65" s="10" t="s">
        <v>605</v>
      </c>
      <c r="B65" s="11" t="s">
        <v>606</v>
      </c>
      <c r="C65" s="12" t="s">
        <v>607</v>
      </c>
      <c r="D65" s="12" t="s">
        <v>450</v>
      </c>
      <c r="E65" s="69">
        <v>1100</v>
      </c>
      <c r="F65" s="12"/>
      <c r="G65" s="12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>
        <f t="shared" si="5"/>
        <v>1100</v>
      </c>
      <c r="T65" s="19"/>
      <c r="U65" s="19"/>
      <c r="V65" s="63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>
        <f t="shared" si="6"/>
        <v>0</v>
      </c>
      <c r="AL65" s="19">
        <f t="shared" si="7"/>
        <v>1100</v>
      </c>
      <c r="AM65" s="12" t="s">
        <v>1975</v>
      </c>
    </row>
    <row r="66" spans="1:39" ht="15.75" x14ac:dyDescent="0.25">
      <c r="A66" s="10" t="s">
        <v>608</v>
      </c>
      <c r="B66" s="11" t="s">
        <v>609</v>
      </c>
      <c r="C66" s="12" t="s">
        <v>610</v>
      </c>
      <c r="D66" s="12" t="s">
        <v>450</v>
      </c>
      <c r="E66" s="69">
        <v>1</v>
      </c>
      <c r="F66" s="12"/>
      <c r="G66" s="12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>
        <f t="shared" si="5"/>
        <v>1</v>
      </c>
      <c r="T66" s="19"/>
      <c r="U66" s="19"/>
      <c r="V66" s="63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>
        <f t="shared" si="6"/>
        <v>0</v>
      </c>
      <c r="AL66" s="19">
        <f t="shared" si="7"/>
        <v>1</v>
      </c>
      <c r="AM66" s="12" t="s">
        <v>1976</v>
      </c>
    </row>
    <row r="67" spans="1:39" x14ac:dyDescent="0.25">
      <c r="A67" s="80" t="s">
        <v>611</v>
      </c>
      <c r="B67" s="80"/>
      <c r="C67" s="80"/>
      <c r="D67" s="9"/>
      <c r="E67" s="69">
        <v>0</v>
      </c>
      <c r="F67" s="12"/>
      <c r="G67" s="12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>
        <f t="shared" si="5"/>
        <v>0</v>
      </c>
      <c r="T67" s="19"/>
      <c r="U67" s="19"/>
      <c r="V67" s="63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>
        <f t="shared" si="6"/>
        <v>0</v>
      </c>
      <c r="AL67" s="19">
        <f t="shared" si="7"/>
        <v>0</v>
      </c>
      <c r="AM67" s="12"/>
    </row>
    <row r="68" spans="1:39" ht="15.75" x14ac:dyDescent="0.25">
      <c r="A68" s="10" t="s">
        <v>612</v>
      </c>
      <c r="B68" s="11" t="s">
        <v>613</v>
      </c>
      <c r="C68" s="12" t="s">
        <v>614</v>
      </c>
      <c r="D68" s="12" t="s">
        <v>450</v>
      </c>
      <c r="E68" s="69">
        <v>1700</v>
      </c>
      <c r="F68" s="12"/>
      <c r="G68" s="12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>
        <f t="shared" si="5"/>
        <v>1700</v>
      </c>
      <c r="T68" s="19"/>
      <c r="U68" s="19"/>
      <c r="V68" s="63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>
        <f t="shared" si="6"/>
        <v>0</v>
      </c>
      <c r="AL68" s="19">
        <f t="shared" si="7"/>
        <v>1700</v>
      </c>
      <c r="AM68" s="12" t="s">
        <v>1975</v>
      </c>
    </row>
    <row r="69" spans="1:39" x14ac:dyDescent="0.25">
      <c r="A69" s="10" t="s">
        <v>615</v>
      </c>
      <c r="B69" s="11" t="s">
        <v>616</v>
      </c>
      <c r="C69" s="12" t="s">
        <v>617</v>
      </c>
      <c r="D69" s="12" t="s">
        <v>450</v>
      </c>
      <c r="E69" s="69">
        <v>1000</v>
      </c>
      <c r="F69" s="12"/>
      <c r="G69" s="12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>
        <f t="shared" si="5"/>
        <v>1000</v>
      </c>
      <c r="T69" s="19"/>
      <c r="U69" s="19"/>
      <c r="V69" s="63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>
        <f t="shared" si="6"/>
        <v>0</v>
      </c>
      <c r="AL69" s="19">
        <f t="shared" si="7"/>
        <v>1000</v>
      </c>
      <c r="AM69" s="12" t="s">
        <v>1975</v>
      </c>
    </row>
    <row r="70" spans="1:39" ht="15.75" x14ac:dyDescent="0.25">
      <c r="A70" s="10" t="s">
        <v>618</v>
      </c>
      <c r="B70" s="11" t="s">
        <v>619</v>
      </c>
      <c r="C70" s="12" t="s">
        <v>620</v>
      </c>
      <c r="D70" s="12" t="s">
        <v>450</v>
      </c>
      <c r="E70" s="69">
        <v>10887.699000000001</v>
      </c>
      <c r="F70" s="12"/>
      <c r="G70" s="12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>
        <f t="shared" si="5"/>
        <v>10887.699000000001</v>
      </c>
      <c r="T70" s="19"/>
      <c r="U70" s="19">
        <f>1.5</f>
        <v>1.5</v>
      </c>
      <c r="V70" s="63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>
        <f t="shared" si="6"/>
        <v>1.5</v>
      </c>
      <c r="AL70" s="19">
        <f t="shared" si="7"/>
        <v>10886.199000000001</v>
      </c>
      <c r="AM70" s="12" t="s">
        <v>1975</v>
      </c>
    </row>
    <row r="71" spans="1:39" ht="15.75" x14ac:dyDescent="0.25">
      <c r="A71" s="10" t="s">
        <v>621</v>
      </c>
      <c r="B71" s="11" t="s">
        <v>622</v>
      </c>
      <c r="C71" s="12" t="s">
        <v>623</v>
      </c>
      <c r="D71" s="12" t="s">
        <v>450</v>
      </c>
      <c r="E71" s="69">
        <v>2500</v>
      </c>
      <c r="F71" s="12"/>
      <c r="G71" s="12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>
        <f t="shared" si="5"/>
        <v>2500</v>
      </c>
      <c r="T71" s="19"/>
      <c r="U71" s="19"/>
      <c r="V71" s="63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>
        <f t="shared" si="6"/>
        <v>0</v>
      </c>
      <c r="AL71" s="19">
        <f t="shared" si="7"/>
        <v>2500</v>
      </c>
      <c r="AM71" s="12" t="s">
        <v>1975</v>
      </c>
    </row>
    <row r="72" spans="1:39" x14ac:dyDescent="0.25">
      <c r="A72" s="10" t="s">
        <v>624</v>
      </c>
      <c r="B72" s="11" t="s">
        <v>625</v>
      </c>
      <c r="C72" s="12" t="s">
        <v>626</v>
      </c>
      <c r="D72" s="12" t="s">
        <v>450</v>
      </c>
      <c r="E72" s="69">
        <v>339.65</v>
      </c>
      <c r="F72" s="12"/>
      <c r="G72" s="12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>
        <f t="shared" si="5"/>
        <v>339.65</v>
      </c>
      <c r="T72" s="19"/>
      <c r="U72" s="19"/>
      <c r="V72" s="63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>
        <f t="shared" si="6"/>
        <v>0</v>
      </c>
      <c r="AL72" s="19">
        <f t="shared" si="7"/>
        <v>339.65</v>
      </c>
      <c r="AM72" s="12" t="s">
        <v>1975</v>
      </c>
    </row>
    <row r="73" spans="1:39" ht="15.75" x14ac:dyDescent="0.25">
      <c r="A73" s="10" t="s">
        <v>627</v>
      </c>
      <c r="B73" s="11" t="s">
        <v>628</v>
      </c>
      <c r="C73" s="12" t="s">
        <v>629</v>
      </c>
      <c r="D73" s="12" t="s">
        <v>450</v>
      </c>
      <c r="E73" s="69">
        <v>450</v>
      </c>
      <c r="F73" s="12"/>
      <c r="G73" s="12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>
        <f t="shared" si="5"/>
        <v>450</v>
      </c>
      <c r="T73" s="19"/>
      <c r="U73" s="19"/>
      <c r="V73" s="63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>
        <f t="shared" si="6"/>
        <v>0</v>
      </c>
      <c r="AL73" s="19">
        <f t="shared" si="7"/>
        <v>450</v>
      </c>
      <c r="AM73" s="12" t="s">
        <v>1975</v>
      </c>
    </row>
    <row r="74" spans="1:39" x14ac:dyDescent="0.25">
      <c r="A74" s="10" t="s">
        <v>630</v>
      </c>
      <c r="B74" s="11" t="s">
        <v>631</v>
      </c>
      <c r="C74" s="12" t="s">
        <v>632</v>
      </c>
      <c r="D74" s="12" t="s">
        <v>450</v>
      </c>
      <c r="E74" s="69">
        <v>100</v>
      </c>
      <c r="F74" s="12"/>
      <c r="G74" s="12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>
        <f t="shared" si="5"/>
        <v>100</v>
      </c>
      <c r="T74" s="19"/>
      <c r="U74" s="19"/>
      <c r="V74" s="63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>
        <f t="shared" si="6"/>
        <v>0</v>
      </c>
      <c r="AL74" s="19">
        <f t="shared" si="7"/>
        <v>100</v>
      </c>
      <c r="AM74" s="12" t="s">
        <v>1975</v>
      </c>
    </row>
    <row r="75" spans="1:39" ht="15.75" x14ac:dyDescent="0.25">
      <c r="A75" s="10" t="s">
        <v>633</v>
      </c>
      <c r="B75" s="11" t="s">
        <v>634</v>
      </c>
      <c r="C75" s="12" t="s">
        <v>623</v>
      </c>
      <c r="D75" s="12" t="s">
        <v>450</v>
      </c>
      <c r="E75" s="69">
        <v>0</v>
      </c>
      <c r="F75" s="12"/>
      <c r="G75" s="12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>
        <f t="shared" si="5"/>
        <v>0</v>
      </c>
      <c r="T75" s="19"/>
      <c r="U75" s="19"/>
      <c r="V75" s="63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>
        <f t="shared" si="6"/>
        <v>0</v>
      </c>
      <c r="AL75" s="19">
        <f t="shared" si="7"/>
        <v>0</v>
      </c>
      <c r="AM75" s="12" t="s">
        <v>1976</v>
      </c>
    </row>
    <row r="76" spans="1:39" ht="15.75" x14ac:dyDescent="0.25">
      <c r="A76" s="10" t="s">
        <v>635</v>
      </c>
      <c r="B76" s="11" t="s">
        <v>636</v>
      </c>
      <c r="C76" s="12" t="s">
        <v>637</v>
      </c>
      <c r="D76" s="12" t="s">
        <v>495</v>
      </c>
      <c r="E76" s="69">
        <v>500</v>
      </c>
      <c r="F76" s="12"/>
      <c r="G76" s="12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>
        <f t="shared" si="5"/>
        <v>500</v>
      </c>
      <c r="T76" s="19"/>
      <c r="U76" s="19"/>
      <c r="V76" s="63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>
        <f t="shared" si="6"/>
        <v>0</v>
      </c>
      <c r="AL76" s="19">
        <f t="shared" si="7"/>
        <v>500</v>
      </c>
      <c r="AM76" s="12" t="s">
        <v>1975</v>
      </c>
    </row>
    <row r="77" spans="1:39" x14ac:dyDescent="0.25">
      <c r="A77" s="80" t="s">
        <v>638</v>
      </c>
      <c r="B77" s="80"/>
      <c r="C77" s="80"/>
      <c r="D77" s="9"/>
      <c r="E77" s="69">
        <v>0</v>
      </c>
      <c r="F77" s="12"/>
      <c r="G77" s="12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>
        <f t="shared" si="5"/>
        <v>0</v>
      </c>
      <c r="T77" s="19"/>
      <c r="U77" s="19"/>
      <c r="V77" s="63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>
        <f t="shared" si="6"/>
        <v>0</v>
      </c>
      <c r="AL77" s="19">
        <f t="shared" si="7"/>
        <v>0</v>
      </c>
      <c r="AM77" s="12"/>
    </row>
    <row r="78" spans="1:39" ht="15.75" x14ac:dyDescent="0.25">
      <c r="A78" s="10" t="s">
        <v>639</v>
      </c>
      <c r="B78" s="11" t="s">
        <v>640</v>
      </c>
      <c r="C78" s="12" t="s">
        <v>641</v>
      </c>
      <c r="D78" s="12" t="s">
        <v>642</v>
      </c>
      <c r="E78" s="69">
        <v>0</v>
      </c>
      <c r="F78" s="12"/>
      <c r="G78" s="12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>
        <f t="shared" si="5"/>
        <v>0</v>
      </c>
      <c r="T78" s="19"/>
      <c r="U78" s="19"/>
      <c r="V78" s="63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>
        <f t="shared" si="6"/>
        <v>0</v>
      </c>
      <c r="AL78" s="19">
        <f t="shared" si="7"/>
        <v>0</v>
      </c>
      <c r="AM78" s="12" t="s">
        <v>1975</v>
      </c>
    </row>
    <row r="79" spans="1:39" x14ac:dyDescent="0.25">
      <c r="A79" s="80" t="s">
        <v>643</v>
      </c>
      <c r="B79" s="80"/>
      <c r="C79" s="80"/>
      <c r="D79" s="9"/>
      <c r="E79" s="69">
        <v>0</v>
      </c>
      <c r="F79" s="12"/>
      <c r="G79" s="12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>
        <f t="shared" si="5"/>
        <v>0</v>
      </c>
      <c r="T79" s="19"/>
      <c r="U79" s="19"/>
      <c r="V79" s="63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>
        <f t="shared" si="6"/>
        <v>0</v>
      </c>
      <c r="AL79" s="19">
        <f t="shared" si="7"/>
        <v>0</v>
      </c>
      <c r="AM79" s="12"/>
    </row>
    <row r="80" spans="1:39" ht="15.75" x14ac:dyDescent="0.25">
      <c r="A80" s="10" t="s">
        <v>644</v>
      </c>
      <c r="B80" s="11" t="s">
        <v>645</v>
      </c>
      <c r="C80" s="12" t="s">
        <v>646</v>
      </c>
      <c r="D80" s="12" t="s">
        <v>642</v>
      </c>
      <c r="E80" s="69">
        <v>3.1000000000000005</v>
      </c>
      <c r="F80" s="12"/>
      <c r="G80" s="12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>
        <f t="shared" si="5"/>
        <v>3.1000000000000005</v>
      </c>
      <c r="T80" s="19"/>
      <c r="U80" s="19"/>
      <c r="V80" s="63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>
        <f t="shared" si="6"/>
        <v>0</v>
      </c>
      <c r="AL80" s="19">
        <f t="shared" si="7"/>
        <v>3.1000000000000005</v>
      </c>
      <c r="AM80" s="12" t="s">
        <v>1977</v>
      </c>
    </row>
    <row r="81" spans="1:39" ht="16.5" x14ac:dyDescent="0.25">
      <c r="A81" s="10" t="s">
        <v>647</v>
      </c>
      <c r="B81" s="11" t="s">
        <v>648</v>
      </c>
      <c r="C81" s="12" t="s">
        <v>649</v>
      </c>
      <c r="D81" s="12" t="s">
        <v>642</v>
      </c>
      <c r="E81" s="69">
        <v>0</v>
      </c>
      <c r="F81" s="12"/>
      <c r="G81" s="12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>
        <f t="shared" si="5"/>
        <v>0</v>
      </c>
      <c r="T81" s="19"/>
      <c r="U81" s="19"/>
      <c r="V81" s="63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>
        <f t="shared" si="6"/>
        <v>0</v>
      </c>
      <c r="AL81" s="19">
        <f t="shared" si="7"/>
        <v>0</v>
      </c>
      <c r="AM81" s="12" t="s">
        <v>1976</v>
      </c>
    </row>
    <row r="82" spans="1:39" x14ac:dyDescent="0.25">
      <c r="A82" s="10" t="s">
        <v>650</v>
      </c>
      <c r="B82" s="11" t="s">
        <v>651</v>
      </c>
      <c r="C82" s="12" t="s">
        <v>652</v>
      </c>
      <c r="D82" s="12"/>
      <c r="E82" s="69">
        <v>0</v>
      </c>
      <c r="F82" s="12"/>
      <c r="G82" s="12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>
        <f t="shared" si="5"/>
        <v>0</v>
      </c>
      <c r="T82" s="19"/>
      <c r="U82" s="19"/>
      <c r="V82" s="63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>
        <f t="shared" si="6"/>
        <v>0</v>
      </c>
      <c r="AL82" s="19">
        <f t="shared" si="7"/>
        <v>0</v>
      </c>
      <c r="AM82" s="12"/>
    </row>
    <row r="83" spans="1:39" x14ac:dyDescent="0.25">
      <c r="A83" s="10" t="s">
        <v>653</v>
      </c>
      <c r="B83" s="11" t="s">
        <v>654</v>
      </c>
      <c r="C83" s="12" t="s">
        <v>655</v>
      </c>
      <c r="D83" s="12" t="s">
        <v>656</v>
      </c>
      <c r="E83" s="69">
        <v>1</v>
      </c>
      <c r="F83" s="12"/>
      <c r="G83" s="12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>
        <f t="shared" si="5"/>
        <v>1</v>
      </c>
      <c r="T83" s="19"/>
      <c r="U83" s="19"/>
      <c r="V83" s="63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>
        <v>0</v>
      </c>
      <c r="AL83" s="19">
        <v>1</v>
      </c>
      <c r="AM83" s="12" t="s">
        <v>1977</v>
      </c>
    </row>
    <row r="84" spans="1:39" x14ac:dyDescent="0.25">
      <c r="A84" s="80" t="s">
        <v>657</v>
      </c>
      <c r="B84" s="80"/>
      <c r="C84" s="80"/>
      <c r="D84" s="9"/>
      <c r="E84" s="69">
        <v>0</v>
      </c>
      <c r="F84" s="12"/>
      <c r="G84" s="12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>
        <f t="shared" si="5"/>
        <v>0</v>
      </c>
      <c r="T84" s="19"/>
      <c r="U84" s="19"/>
      <c r="V84" s="63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>
        <f t="shared" ref="AK84:AK130" si="8">SUM(T84:AJ84)</f>
        <v>0</v>
      </c>
      <c r="AL84" s="19">
        <f t="shared" ref="AL84:AL130" si="9">S84-AK84</f>
        <v>0</v>
      </c>
      <c r="AM84" s="12"/>
    </row>
    <row r="85" spans="1:39" ht="15.75" x14ac:dyDescent="0.25">
      <c r="A85" s="10" t="s">
        <v>658</v>
      </c>
      <c r="B85" s="11" t="s">
        <v>659</v>
      </c>
      <c r="C85" s="12" t="s">
        <v>660</v>
      </c>
      <c r="D85" s="12" t="s">
        <v>450</v>
      </c>
      <c r="E85" s="69">
        <v>3797.23</v>
      </c>
      <c r="F85" s="12"/>
      <c r="G85" s="12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>
        <f t="shared" si="5"/>
        <v>3797.23</v>
      </c>
      <c r="T85" s="19"/>
      <c r="U85" s="19"/>
      <c r="V85" s="63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>
        <f t="shared" si="8"/>
        <v>0</v>
      </c>
      <c r="AL85" s="19">
        <f t="shared" si="9"/>
        <v>3797.23</v>
      </c>
      <c r="AM85" s="12" t="s">
        <v>1975</v>
      </c>
    </row>
    <row r="86" spans="1:39" ht="15.75" x14ac:dyDescent="0.25">
      <c r="A86" s="10" t="s">
        <v>661</v>
      </c>
      <c r="B86" s="11" t="s">
        <v>662</v>
      </c>
      <c r="C86" s="12" t="s">
        <v>663</v>
      </c>
      <c r="D86" s="12" t="s">
        <v>450</v>
      </c>
      <c r="E86" s="69">
        <v>10324.975</v>
      </c>
      <c r="F86" s="12"/>
      <c r="G86" s="12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>
        <f t="shared" si="5"/>
        <v>10324.975</v>
      </c>
      <c r="T86" s="19"/>
      <c r="U86" s="19"/>
      <c r="V86" s="63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>
        <f t="shared" si="8"/>
        <v>0</v>
      </c>
      <c r="AL86" s="19">
        <f t="shared" si="9"/>
        <v>10324.975</v>
      </c>
      <c r="AM86" s="12" t="s">
        <v>1975</v>
      </c>
    </row>
    <row r="87" spans="1:39" ht="15.75" x14ac:dyDescent="0.25">
      <c r="A87" s="10" t="s">
        <v>664</v>
      </c>
      <c r="B87" s="11" t="s">
        <v>665</v>
      </c>
      <c r="C87" s="12" t="s">
        <v>666</v>
      </c>
      <c r="D87" s="12" t="s">
        <v>450</v>
      </c>
      <c r="E87" s="69">
        <v>6952.3</v>
      </c>
      <c r="F87" s="12"/>
      <c r="G87" s="12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>
        <f t="shared" si="5"/>
        <v>6952.3</v>
      </c>
      <c r="T87" s="19"/>
      <c r="U87" s="19"/>
      <c r="V87" s="63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>
        <f t="shared" si="8"/>
        <v>0</v>
      </c>
      <c r="AL87" s="19">
        <f t="shared" si="9"/>
        <v>6952.3</v>
      </c>
      <c r="AM87" s="12" t="s">
        <v>1975</v>
      </c>
    </row>
    <row r="88" spans="1:39" x14ac:dyDescent="0.25">
      <c r="A88" s="10" t="s">
        <v>667</v>
      </c>
      <c r="B88" s="11" t="s">
        <v>668</v>
      </c>
      <c r="C88" s="12" t="s">
        <v>669</v>
      </c>
      <c r="D88" s="12" t="s">
        <v>450</v>
      </c>
      <c r="E88" s="69">
        <v>0</v>
      </c>
      <c r="F88" s="12"/>
      <c r="G88" s="12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>
        <f t="shared" si="5"/>
        <v>0</v>
      </c>
      <c r="T88" s="19"/>
      <c r="U88" s="19"/>
      <c r="V88" s="63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>
        <f t="shared" si="8"/>
        <v>0</v>
      </c>
      <c r="AL88" s="19">
        <f t="shared" si="9"/>
        <v>0</v>
      </c>
      <c r="AM88" s="12" t="s">
        <v>1976</v>
      </c>
    </row>
    <row r="89" spans="1:39" ht="15.75" x14ac:dyDescent="0.25">
      <c r="A89" s="10" t="s">
        <v>670</v>
      </c>
      <c r="B89" s="11" t="s">
        <v>671</v>
      </c>
      <c r="C89" s="12" t="s">
        <v>672</v>
      </c>
      <c r="D89" s="12" t="s">
        <v>450</v>
      </c>
      <c r="E89" s="69">
        <v>600</v>
      </c>
      <c r="F89" s="12"/>
      <c r="G89" s="12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>
        <f t="shared" si="5"/>
        <v>600</v>
      </c>
      <c r="T89" s="19"/>
      <c r="U89" s="19"/>
      <c r="V89" s="63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>
        <f t="shared" si="8"/>
        <v>0</v>
      </c>
      <c r="AL89" s="19">
        <f t="shared" si="9"/>
        <v>600</v>
      </c>
      <c r="AM89" s="12"/>
    </row>
    <row r="90" spans="1:39" x14ac:dyDescent="0.25">
      <c r="A90" s="10" t="s">
        <v>673</v>
      </c>
      <c r="B90" s="11" t="s">
        <v>674</v>
      </c>
      <c r="C90" s="12" t="s">
        <v>669</v>
      </c>
      <c r="D90" s="12" t="s">
        <v>506</v>
      </c>
      <c r="E90" s="69">
        <v>1322</v>
      </c>
      <c r="F90" s="12"/>
      <c r="G90" s="12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>
        <f t="shared" si="5"/>
        <v>1322</v>
      </c>
      <c r="T90" s="19"/>
      <c r="U90" s="19"/>
      <c r="V90" s="63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>
        <f t="shared" si="8"/>
        <v>0</v>
      </c>
      <c r="AL90" s="19">
        <f t="shared" si="9"/>
        <v>1322</v>
      </c>
      <c r="AM90" s="12" t="s">
        <v>1975</v>
      </c>
    </row>
    <row r="91" spans="1:39" ht="15.75" x14ac:dyDescent="0.25">
      <c r="A91" s="10" t="s">
        <v>675</v>
      </c>
      <c r="B91" s="11" t="s">
        <v>676</v>
      </c>
      <c r="C91" s="12" t="s">
        <v>677</v>
      </c>
      <c r="D91" s="12" t="s">
        <v>450</v>
      </c>
      <c r="E91" s="69">
        <v>0.05</v>
      </c>
      <c r="F91" s="12"/>
      <c r="G91" s="12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>
        <f t="shared" si="5"/>
        <v>0.05</v>
      </c>
      <c r="T91" s="19"/>
      <c r="U91" s="19"/>
      <c r="V91" s="63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>
        <f t="shared" si="8"/>
        <v>0</v>
      </c>
      <c r="AL91" s="19">
        <f t="shared" si="9"/>
        <v>0.05</v>
      </c>
      <c r="AM91" s="12"/>
    </row>
    <row r="92" spans="1:39" ht="15.75" x14ac:dyDescent="0.25">
      <c r="A92" s="10" t="s">
        <v>678</v>
      </c>
      <c r="B92" s="11" t="s">
        <v>679</v>
      </c>
      <c r="C92" s="12" t="s">
        <v>680</v>
      </c>
      <c r="D92" s="12" t="s">
        <v>450</v>
      </c>
      <c r="E92" s="69">
        <v>3397</v>
      </c>
      <c r="F92" s="12"/>
      <c r="G92" s="12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>
        <f t="shared" si="5"/>
        <v>3397</v>
      </c>
      <c r="T92" s="19"/>
      <c r="U92" s="19"/>
      <c r="V92" s="63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>
        <f t="shared" si="8"/>
        <v>0</v>
      </c>
      <c r="AL92" s="19">
        <f t="shared" si="9"/>
        <v>3397</v>
      </c>
      <c r="AM92" s="12" t="s">
        <v>1975</v>
      </c>
    </row>
    <row r="93" spans="1:39" ht="15.75" x14ac:dyDescent="0.25">
      <c r="A93" s="10" t="s">
        <v>681</v>
      </c>
      <c r="B93" s="11" t="s">
        <v>682</v>
      </c>
      <c r="C93" s="12" t="s">
        <v>683</v>
      </c>
      <c r="D93" s="12" t="s">
        <v>450</v>
      </c>
      <c r="E93" s="69">
        <v>1000</v>
      </c>
      <c r="F93" s="12"/>
      <c r="G93" s="12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>
        <f t="shared" si="5"/>
        <v>1000</v>
      </c>
      <c r="T93" s="19"/>
      <c r="U93" s="19"/>
      <c r="V93" s="63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>
        <f t="shared" si="8"/>
        <v>0</v>
      </c>
      <c r="AL93" s="19">
        <f t="shared" si="9"/>
        <v>1000</v>
      </c>
      <c r="AM93" s="12" t="s">
        <v>1975</v>
      </c>
    </row>
    <row r="94" spans="1:39" x14ac:dyDescent="0.25">
      <c r="A94" s="80" t="s">
        <v>684</v>
      </c>
      <c r="B94" s="80"/>
      <c r="C94" s="80"/>
      <c r="D94" s="9"/>
      <c r="E94" s="69">
        <v>0</v>
      </c>
      <c r="F94" s="12"/>
      <c r="G94" s="12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>
        <f t="shared" si="5"/>
        <v>0</v>
      </c>
      <c r="T94" s="19"/>
      <c r="U94" s="19"/>
      <c r="V94" s="63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>
        <f t="shared" si="8"/>
        <v>0</v>
      </c>
      <c r="AL94" s="19">
        <f t="shared" si="9"/>
        <v>0</v>
      </c>
      <c r="AM94" s="12"/>
    </row>
    <row r="95" spans="1:39" x14ac:dyDescent="0.25">
      <c r="A95" s="10" t="s">
        <v>685</v>
      </c>
      <c r="B95" s="11" t="s">
        <v>686</v>
      </c>
      <c r="C95" s="12" t="s">
        <v>687</v>
      </c>
      <c r="D95" s="12" t="s">
        <v>450</v>
      </c>
      <c r="E95" s="69">
        <v>334</v>
      </c>
      <c r="F95" s="12"/>
      <c r="G95" s="12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>
        <f t="shared" si="5"/>
        <v>334</v>
      </c>
      <c r="T95" s="19"/>
      <c r="U95" s="19"/>
      <c r="V95" s="63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>
        <f t="shared" si="8"/>
        <v>0</v>
      </c>
      <c r="AL95" s="19">
        <f t="shared" si="9"/>
        <v>334</v>
      </c>
      <c r="AM95" s="12" t="s">
        <v>1975</v>
      </c>
    </row>
    <row r="96" spans="1:39" ht="15.75" x14ac:dyDescent="0.25">
      <c r="A96" s="10" t="s">
        <v>688</v>
      </c>
      <c r="B96" s="11" t="s">
        <v>689</v>
      </c>
      <c r="C96" s="12" t="s">
        <v>690</v>
      </c>
      <c r="D96" s="12" t="s">
        <v>450</v>
      </c>
      <c r="E96" s="69">
        <v>1000</v>
      </c>
      <c r="F96" s="12"/>
      <c r="G96" s="12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>
        <f t="shared" si="5"/>
        <v>1000</v>
      </c>
      <c r="T96" s="19"/>
      <c r="U96" s="19"/>
      <c r="V96" s="63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>
        <f t="shared" si="8"/>
        <v>0</v>
      </c>
      <c r="AL96" s="19">
        <f t="shared" si="9"/>
        <v>1000</v>
      </c>
      <c r="AM96" s="12" t="s">
        <v>1975</v>
      </c>
    </row>
    <row r="97" spans="1:39" ht="15.75" x14ac:dyDescent="0.3">
      <c r="A97" s="10" t="s">
        <v>691</v>
      </c>
      <c r="B97" s="11" t="s">
        <v>692</v>
      </c>
      <c r="C97" s="17" t="s">
        <v>2203</v>
      </c>
      <c r="D97" s="12" t="s">
        <v>450</v>
      </c>
      <c r="E97" s="69">
        <v>200</v>
      </c>
      <c r="F97" s="12"/>
      <c r="G97" s="12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>
        <f t="shared" si="5"/>
        <v>200</v>
      </c>
      <c r="T97" s="19"/>
      <c r="U97" s="19"/>
      <c r="V97" s="63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>
        <f t="shared" si="8"/>
        <v>0</v>
      </c>
      <c r="AL97" s="19">
        <f t="shared" si="9"/>
        <v>200</v>
      </c>
      <c r="AM97" s="12" t="s">
        <v>1975</v>
      </c>
    </row>
    <row r="98" spans="1:39" x14ac:dyDescent="0.25">
      <c r="A98" s="10" t="s">
        <v>693</v>
      </c>
      <c r="B98" s="11" t="s">
        <v>694</v>
      </c>
      <c r="C98" s="12" t="s">
        <v>695</v>
      </c>
      <c r="D98" s="12" t="s">
        <v>506</v>
      </c>
      <c r="E98" s="69">
        <v>50</v>
      </c>
      <c r="F98" s="12"/>
      <c r="G98" s="12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>
        <f t="shared" si="5"/>
        <v>50</v>
      </c>
      <c r="T98" s="19"/>
      <c r="U98" s="19"/>
      <c r="V98" s="63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>
        <f t="shared" si="8"/>
        <v>0</v>
      </c>
      <c r="AL98" s="19">
        <f t="shared" si="9"/>
        <v>50</v>
      </c>
      <c r="AM98" s="12" t="s">
        <v>1975</v>
      </c>
    </row>
    <row r="99" spans="1:39" x14ac:dyDescent="0.25">
      <c r="A99" s="80" t="s">
        <v>696</v>
      </c>
      <c r="B99" s="80"/>
      <c r="C99" s="80"/>
      <c r="D99" s="9"/>
      <c r="E99" s="69">
        <v>0</v>
      </c>
      <c r="F99" s="12"/>
      <c r="G99" s="12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>
        <f t="shared" si="5"/>
        <v>0</v>
      </c>
      <c r="T99" s="19"/>
      <c r="U99" s="19"/>
      <c r="V99" s="63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>
        <f t="shared" si="8"/>
        <v>0</v>
      </c>
      <c r="AL99" s="19">
        <f t="shared" si="9"/>
        <v>0</v>
      </c>
      <c r="AM99" s="12"/>
    </row>
    <row r="100" spans="1:39" ht="15.75" x14ac:dyDescent="0.25">
      <c r="A100" s="10" t="s">
        <v>697</v>
      </c>
      <c r="B100" s="11" t="s">
        <v>698</v>
      </c>
      <c r="C100" s="12" t="s">
        <v>699</v>
      </c>
      <c r="D100" s="12" t="s">
        <v>450</v>
      </c>
      <c r="E100" s="69">
        <v>8718.75</v>
      </c>
      <c r="F100" s="12"/>
      <c r="G100" s="12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>
        <f t="shared" si="5"/>
        <v>8718.75</v>
      </c>
      <c r="T100" s="19"/>
      <c r="U100" s="19"/>
      <c r="V100" s="63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>
        <f t="shared" si="8"/>
        <v>0</v>
      </c>
      <c r="AL100" s="19">
        <f t="shared" si="9"/>
        <v>8718.75</v>
      </c>
      <c r="AM100" s="12" t="s">
        <v>1975</v>
      </c>
    </row>
    <row r="101" spans="1:39" x14ac:dyDescent="0.25">
      <c r="A101" s="10" t="s">
        <v>700</v>
      </c>
      <c r="B101" s="11" t="s">
        <v>701</v>
      </c>
      <c r="C101" s="12" t="s">
        <v>702</v>
      </c>
      <c r="D101" s="12" t="s">
        <v>450</v>
      </c>
      <c r="E101" s="69">
        <v>3769.8919999999998</v>
      </c>
      <c r="F101" s="12"/>
      <c r="G101" s="12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>
        <f t="shared" si="5"/>
        <v>3769.8919999999998</v>
      </c>
      <c r="T101" s="19"/>
      <c r="U101" s="19"/>
      <c r="V101" s="63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>
        <f t="shared" si="8"/>
        <v>0</v>
      </c>
      <c r="AL101" s="19">
        <f t="shared" si="9"/>
        <v>3769.8919999999998</v>
      </c>
      <c r="AM101" s="12" t="s">
        <v>1975</v>
      </c>
    </row>
    <row r="102" spans="1:39" x14ac:dyDescent="0.25">
      <c r="A102" s="10" t="s">
        <v>703</v>
      </c>
      <c r="B102" s="11" t="s">
        <v>704</v>
      </c>
      <c r="C102" s="12" t="s">
        <v>705</v>
      </c>
      <c r="D102" s="12" t="s">
        <v>506</v>
      </c>
      <c r="E102" s="69">
        <v>1</v>
      </c>
      <c r="F102" s="12"/>
      <c r="G102" s="12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>
        <f t="shared" si="5"/>
        <v>1</v>
      </c>
      <c r="T102" s="19"/>
      <c r="U102" s="19"/>
      <c r="V102" s="63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>
        <f t="shared" si="8"/>
        <v>0</v>
      </c>
      <c r="AL102" s="19">
        <f t="shared" si="9"/>
        <v>1</v>
      </c>
      <c r="AM102" s="12" t="s">
        <v>1978</v>
      </c>
    </row>
    <row r="103" spans="1:39" x14ac:dyDescent="0.25">
      <c r="A103" s="10" t="s">
        <v>706</v>
      </c>
      <c r="B103" s="11" t="s">
        <v>707</v>
      </c>
      <c r="C103" s="12" t="s">
        <v>708</v>
      </c>
      <c r="D103" s="12" t="s">
        <v>450</v>
      </c>
      <c r="E103" s="69">
        <v>2290</v>
      </c>
      <c r="F103" s="12"/>
      <c r="G103" s="12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>
        <f t="shared" si="5"/>
        <v>2290</v>
      </c>
      <c r="T103" s="19"/>
      <c r="U103" s="19"/>
      <c r="V103" s="63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>
        <f t="shared" si="8"/>
        <v>0</v>
      </c>
      <c r="AL103" s="19">
        <f t="shared" si="9"/>
        <v>2290</v>
      </c>
      <c r="AM103" s="12" t="s">
        <v>1975</v>
      </c>
    </row>
    <row r="104" spans="1:39" ht="15.75" x14ac:dyDescent="0.25">
      <c r="A104" s="10" t="s">
        <v>709</v>
      </c>
      <c r="B104" s="11" t="s">
        <v>710</v>
      </c>
      <c r="C104" s="12" t="s">
        <v>711</v>
      </c>
      <c r="D104" s="12" t="s">
        <v>457</v>
      </c>
      <c r="E104" s="69">
        <v>1400</v>
      </c>
      <c r="F104" s="12"/>
      <c r="G104" s="12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>
        <f t="shared" si="5"/>
        <v>1400</v>
      </c>
      <c r="T104" s="19"/>
      <c r="U104" s="19"/>
      <c r="V104" s="63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>
        <f t="shared" si="8"/>
        <v>0</v>
      </c>
      <c r="AL104" s="19">
        <f t="shared" si="9"/>
        <v>1400</v>
      </c>
      <c r="AM104" s="12" t="s">
        <v>1975</v>
      </c>
    </row>
    <row r="105" spans="1:39" x14ac:dyDescent="0.25">
      <c r="A105" s="10" t="s">
        <v>712</v>
      </c>
      <c r="B105" s="11" t="s">
        <v>713</v>
      </c>
      <c r="C105" s="12" t="s">
        <v>705</v>
      </c>
      <c r="D105" s="12" t="s">
        <v>450</v>
      </c>
      <c r="E105" s="69">
        <v>0</v>
      </c>
      <c r="F105" s="12"/>
      <c r="G105" s="12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>
        <f t="shared" si="5"/>
        <v>0</v>
      </c>
      <c r="T105" s="19"/>
      <c r="U105" s="19"/>
      <c r="V105" s="63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>
        <f t="shared" si="8"/>
        <v>0</v>
      </c>
      <c r="AL105" s="19">
        <f t="shared" si="9"/>
        <v>0</v>
      </c>
      <c r="AM105" s="12" t="s">
        <v>1976</v>
      </c>
    </row>
    <row r="106" spans="1:39" x14ac:dyDescent="0.25">
      <c r="A106" s="10" t="s">
        <v>714</v>
      </c>
      <c r="B106" s="11" t="s">
        <v>715</v>
      </c>
      <c r="C106" s="12" t="s">
        <v>705</v>
      </c>
      <c r="D106" s="12" t="s">
        <v>506</v>
      </c>
      <c r="E106" s="69">
        <v>1000</v>
      </c>
      <c r="F106" s="12"/>
      <c r="G106" s="12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>
        <f t="shared" si="5"/>
        <v>1000</v>
      </c>
      <c r="T106" s="19"/>
      <c r="U106" s="19"/>
      <c r="V106" s="63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>
        <f t="shared" si="8"/>
        <v>0</v>
      </c>
      <c r="AL106" s="19">
        <f t="shared" si="9"/>
        <v>1000</v>
      </c>
      <c r="AM106" s="12" t="s">
        <v>1975</v>
      </c>
    </row>
    <row r="107" spans="1:39" x14ac:dyDescent="0.25">
      <c r="A107" s="80" t="s">
        <v>716</v>
      </c>
      <c r="B107" s="80"/>
      <c r="C107" s="80"/>
      <c r="D107" s="9"/>
      <c r="E107" s="69">
        <v>0</v>
      </c>
      <c r="F107" s="12"/>
      <c r="G107" s="12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>
        <f t="shared" si="5"/>
        <v>0</v>
      </c>
      <c r="T107" s="19"/>
      <c r="U107" s="19"/>
      <c r="V107" s="63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>
        <f t="shared" si="8"/>
        <v>0</v>
      </c>
      <c r="AL107" s="19">
        <f t="shared" si="9"/>
        <v>0</v>
      </c>
      <c r="AM107" s="12"/>
    </row>
    <row r="108" spans="1:39" ht="15.75" x14ac:dyDescent="0.25">
      <c r="A108" s="10" t="s">
        <v>717</v>
      </c>
      <c r="B108" s="11" t="s">
        <v>718</v>
      </c>
      <c r="C108" s="12" t="s">
        <v>719</v>
      </c>
      <c r="D108" s="12" t="s">
        <v>450</v>
      </c>
      <c r="E108" s="69">
        <v>0</v>
      </c>
      <c r="F108" s="12"/>
      <c r="G108" s="12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>
        <f t="shared" si="5"/>
        <v>0</v>
      </c>
      <c r="T108" s="19"/>
      <c r="U108" s="19"/>
      <c r="V108" s="63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>
        <f t="shared" si="8"/>
        <v>0</v>
      </c>
      <c r="AL108" s="19">
        <f t="shared" si="9"/>
        <v>0</v>
      </c>
      <c r="AM108" s="12" t="s">
        <v>1975</v>
      </c>
    </row>
    <row r="109" spans="1:39" ht="15.75" x14ac:dyDescent="0.25">
      <c r="A109" s="10" t="s">
        <v>720</v>
      </c>
      <c r="B109" s="11" t="s">
        <v>721</v>
      </c>
      <c r="C109" s="12" t="s">
        <v>722</v>
      </c>
      <c r="D109" s="12" t="s">
        <v>450</v>
      </c>
      <c r="E109" s="69">
        <v>1849.99</v>
      </c>
      <c r="F109" s="60"/>
      <c r="G109" s="60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>
        <f t="shared" ref="S109:S130" si="10">SUM(E109:R109)</f>
        <v>1849.99</v>
      </c>
      <c r="T109" s="61"/>
      <c r="U109" s="61"/>
      <c r="V109" s="73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>
        <f t="shared" si="8"/>
        <v>0</v>
      </c>
      <c r="AL109" s="61">
        <f t="shared" si="9"/>
        <v>1849.99</v>
      </c>
      <c r="AM109" s="12" t="s">
        <v>1975</v>
      </c>
    </row>
    <row r="110" spans="1:39" x14ac:dyDescent="0.25">
      <c r="A110" s="10" t="s">
        <v>723</v>
      </c>
      <c r="B110" s="11" t="s">
        <v>724</v>
      </c>
      <c r="C110" s="12" t="s">
        <v>725</v>
      </c>
      <c r="D110" s="12" t="s">
        <v>450</v>
      </c>
      <c r="E110" s="69">
        <v>0</v>
      </c>
      <c r="F110" s="12"/>
      <c r="G110" s="12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>
        <f t="shared" si="10"/>
        <v>0</v>
      </c>
      <c r="T110" s="19"/>
      <c r="U110" s="19"/>
      <c r="V110" s="63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>
        <f t="shared" si="8"/>
        <v>0</v>
      </c>
      <c r="AL110" s="19">
        <f t="shared" si="9"/>
        <v>0</v>
      </c>
      <c r="AM110" s="12" t="s">
        <v>1976</v>
      </c>
    </row>
    <row r="111" spans="1:39" ht="15.75" x14ac:dyDescent="0.25">
      <c r="A111" s="10" t="s">
        <v>726</v>
      </c>
      <c r="B111" s="11" t="s">
        <v>727</v>
      </c>
      <c r="C111" s="12" t="s">
        <v>728</v>
      </c>
      <c r="D111" s="12" t="s">
        <v>450</v>
      </c>
      <c r="E111" s="69">
        <v>2345.9924999999998</v>
      </c>
      <c r="F111" s="12"/>
      <c r="G111" s="12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>
        <f t="shared" si="10"/>
        <v>2345.9924999999998</v>
      </c>
      <c r="T111" s="19"/>
      <c r="U111" s="19"/>
      <c r="V111" s="63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>
        <f t="shared" si="8"/>
        <v>0</v>
      </c>
      <c r="AL111" s="19">
        <f t="shared" si="9"/>
        <v>2345.9924999999998</v>
      </c>
      <c r="AM111" s="12" t="s">
        <v>1975</v>
      </c>
    </row>
    <row r="112" spans="1:39" ht="15.75" x14ac:dyDescent="0.25">
      <c r="A112" s="10" t="s">
        <v>729</v>
      </c>
      <c r="B112" s="11" t="s">
        <v>730</v>
      </c>
      <c r="C112" s="12" t="s">
        <v>731</v>
      </c>
      <c r="D112" s="12" t="s">
        <v>450</v>
      </c>
      <c r="E112" s="69">
        <v>500</v>
      </c>
      <c r="F112" s="12"/>
      <c r="G112" s="12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>
        <f t="shared" si="10"/>
        <v>500</v>
      </c>
      <c r="T112" s="19"/>
      <c r="U112" s="19"/>
      <c r="V112" s="63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>
        <f t="shared" si="8"/>
        <v>0</v>
      </c>
      <c r="AL112" s="19">
        <f t="shared" si="9"/>
        <v>500</v>
      </c>
      <c r="AM112" s="12" t="s">
        <v>1975</v>
      </c>
    </row>
    <row r="113" spans="1:39" ht="15.75" x14ac:dyDescent="0.25">
      <c r="A113" s="10" t="s">
        <v>732</v>
      </c>
      <c r="B113" s="11" t="s">
        <v>733</v>
      </c>
      <c r="C113" s="12" t="s">
        <v>734</v>
      </c>
      <c r="D113" s="12" t="s">
        <v>450</v>
      </c>
      <c r="E113" s="69">
        <v>0</v>
      </c>
      <c r="F113" s="12"/>
      <c r="G113" s="12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>
        <f t="shared" si="10"/>
        <v>0</v>
      </c>
      <c r="T113" s="19"/>
      <c r="U113" s="19"/>
      <c r="V113" s="63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>
        <f t="shared" si="8"/>
        <v>0</v>
      </c>
      <c r="AL113" s="19">
        <f t="shared" si="9"/>
        <v>0</v>
      </c>
      <c r="AM113" s="12"/>
    </row>
    <row r="114" spans="1:39" x14ac:dyDescent="0.25">
      <c r="A114" s="10" t="s">
        <v>735</v>
      </c>
      <c r="B114" s="11" t="s">
        <v>736</v>
      </c>
      <c r="C114" s="12"/>
      <c r="D114" s="12"/>
      <c r="E114" s="69">
        <v>0</v>
      </c>
      <c r="F114" s="12"/>
      <c r="G114" s="12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>
        <f t="shared" si="10"/>
        <v>0</v>
      </c>
      <c r="T114" s="19"/>
      <c r="U114" s="19"/>
      <c r="V114" s="63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>
        <f t="shared" si="8"/>
        <v>0</v>
      </c>
      <c r="AL114" s="19">
        <f t="shared" si="9"/>
        <v>0</v>
      </c>
      <c r="AM114" s="12" t="s">
        <v>1976</v>
      </c>
    </row>
    <row r="115" spans="1:39" x14ac:dyDescent="0.25">
      <c r="A115" s="80" t="s">
        <v>737</v>
      </c>
      <c r="B115" s="80"/>
      <c r="C115" s="80"/>
      <c r="D115" s="9"/>
      <c r="E115" s="69">
        <v>0</v>
      </c>
      <c r="F115" s="12"/>
      <c r="G115" s="12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>
        <f t="shared" si="10"/>
        <v>0</v>
      </c>
      <c r="T115" s="19"/>
      <c r="U115" s="19"/>
      <c r="V115" s="63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>
        <f t="shared" si="8"/>
        <v>0</v>
      </c>
      <c r="AL115" s="19">
        <f t="shared" si="9"/>
        <v>0</v>
      </c>
      <c r="AM115" s="12"/>
    </row>
    <row r="116" spans="1:39" x14ac:dyDescent="0.25">
      <c r="A116" s="10" t="s">
        <v>738</v>
      </c>
      <c r="B116" s="11" t="s">
        <v>739</v>
      </c>
      <c r="C116" s="12" t="s">
        <v>740</v>
      </c>
      <c r="D116" s="12" t="s">
        <v>495</v>
      </c>
      <c r="E116" s="69">
        <v>20</v>
      </c>
      <c r="F116" s="12"/>
      <c r="G116" s="12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>
        <f t="shared" si="10"/>
        <v>20</v>
      </c>
      <c r="T116" s="19"/>
      <c r="U116" s="19"/>
      <c r="V116" s="63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>
        <f t="shared" si="8"/>
        <v>0</v>
      </c>
      <c r="AL116" s="19">
        <f t="shared" si="9"/>
        <v>20</v>
      </c>
      <c r="AM116" s="12" t="s">
        <v>1975</v>
      </c>
    </row>
    <row r="117" spans="1:39" ht="15.75" x14ac:dyDescent="0.25">
      <c r="A117" s="10" t="s">
        <v>741</v>
      </c>
      <c r="B117" s="11" t="s">
        <v>742</v>
      </c>
      <c r="C117" s="12" t="s">
        <v>743</v>
      </c>
      <c r="D117" s="12" t="s">
        <v>495</v>
      </c>
      <c r="E117" s="69">
        <v>100</v>
      </c>
      <c r="F117" s="12"/>
      <c r="G117" s="12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>
        <f t="shared" si="10"/>
        <v>100</v>
      </c>
      <c r="T117" s="19"/>
      <c r="U117" s="19"/>
      <c r="V117" s="63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>
        <f t="shared" si="8"/>
        <v>0</v>
      </c>
      <c r="AL117" s="19">
        <f t="shared" si="9"/>
        <v>100</v>
      </c>
      <c r="AM117" s="12" t="s">
        <v>1975</v>
      </c>
    </row>
    <row r="118" spans="1:39" ht="15.75" x14ac:dyDescent="0.25">
      <c r="A118" s="10" t="s">
        <v>744</v>
      </c>
      <c r="B118" s="11" t="s">
        <v>745</v>
      </c>
      <c r="C118" s="12" t="s">
        <v>746</v>
      </c>
      <c r="D118" s="12" t="s">
        <v>495</v>
      </c>
      <c r="E118" s="69">
        <v>456.5</v>
      </c>
      <c r="F118" s="12"/>
      <c r="G118" s="12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>
        <f t="shared" si="10"/>
        <v>456.5</v>
      </c>
      <c r="T118" s="19"/>
      <c r="U118" s="19"/>
      <c r="V118" s="63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>
        <f t="shared" si="8"/>
        <v>0</v>
      </c>
      <c r="AL118" s="19">
        <f t="shared" si="9"/>
        <v>456.5</v>
      </c>
      <c r="AM118" s="12" t="s">
        <v>1975</v>
      </c>
    </row>
    <row r="119" spans="1:39" x14ac:dyDescent="0.25">
      <c r="A119" s="10" t="s">
        <v>747</v>
      </c>
      <c r="B119" s="11" t="s">
        <v>748</v>
      </c>
      <c r="C119" s="12" t="s">
        <v>749</v>
      </c>
      <c r="D119" s="12" t="s">
        <v>495</v>
      </c>
      <c r="E119" s="69">
        <v>500</v>
      </c>
      <c r="F119" s="12"/>
      <c r="G119" s="12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>
        <f t="shared" si="10"/>
        <v>500</v>
      </c>
      <c r="T119" s="19"/>
      <c r="U119" s="19"/>
      <c r="V119" s="63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>
        <f t="shared" si="8"/>
        <v>0</v>
      </c>
      <c r="AL119" s="19">
        <f t="shared" si="9"/>
        <v>500</v>
      </c>
      <c r="AM119" s="12" t="s">
        <v>1975</v>
      </c>
    </row>
    <row r="120" spans="1:39" x14ac:dyDescent="0.25">
      <c r="A120" s="10" t="s">
        <v>750</v>
      </c>
      <c r="B120" s="11" t="s">
        <v>751</v>
      </c>
      <c r="C120" s="12" t="s">
        <v>749</v>
      </c>
      <c r="D120" s="12" t="s">
        <v>495</v>
      </c>
      <c r="E120" s="69">
        <v>50</v>
      </c>
      <c r="F120" s="12"/>
      <c r="G120" s="12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>
        <f t="shared" si="10"/>
        <v>50</v>
      </c>
      <c r="T120" s="19"/>
      <c r="U120" s="19"/>
      <c r="V120" s="63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>
        <f t="shared" si="8"/>
        <v>0</v>
      </c>
      <c r="AL120" s="19">
        <f t="shared" si="9"/>
        <v>50</v>
      </c>
      <c r="AM120" s="12" t="s">
        <v>1975</v>
      </c>
    </row>
    <row r="121" spans="1:39" ht="15.75" x14ac:dyDescent="0.25">
      <c r="A121" s="10" t="s">
        <v>752</v>
      </c>
      <c r="B121" s="11" t="s">
        <v>753</v>
      </c>
      <c r="C121" s="12" t="s">
        <v>754</v>
      </c>
      <c r="D121" s="12" t="s">
        <v>495</v>
      </c>
      <c r="E121" s="69">
        <v>99</v>
      </c>
      <c r="F121" s="12"/>
      <c r="G121" s="12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>
        <f t="shared" si="10"/>
        <v>99</v>
      </c>
      <c r="T121" s="19"/>
      <c r="U121" s="19"/>
      <c r="V121" s="63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>
        <f t="shared" si="8"/>
        <v>0</v>
      </c>
      <c r="AL121" s="19">
        <f t="shared" si="9"/>
        <v>99</v>
      </c>
      <c r="AM121" s="12" t="s">
        <v>1975</v>
      </c>
    </row>
    <row r="122" spans="1:39" ht="15.75" x14ac:dyDescent="0.25">
      <c r="A122" s="10" t="s">
        <v>755</v>
      </c>
      <c r="B122" s="11" t="s">
        <v>756</v>
      </c>
      <c r="C122" s="12" t="s">
        <v>757</v>
      </c>
      <c r="D122" s="12" t="s">
        <v>495</v>
      </c>
      <c r="E122" s="69">
        <v>0</v>
      </c>
      <c r="F122" s="12"/>
      <c r="G122" s="12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>
        <f t="shared" si="10"/>
        <v>0</v>
      </c>
      <c r="T122" s="19"/>
      <c r="U122" s="19"/>
      <c r="V122" s="63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>
        <f t="shared" si="8"/>
        <v>0</v>
      </c>
      <c r="AL122" s="19">
        <f t="shared" si="9"/>
        <v>0</v>
      </c>
      <c r="AM122" s="12"/>
    </row>
    <row r="123" spans="1:39" x14ac:dyDescent="0.25">
      <c r="A123" s="10" t="s">
        <v>758</v>
      </c>
      <c r="B123" s="11" t="s">
        <v>759</v>
      </c>
      <c r="C123" s="12" t="s">
        <v>2132</v>
      </c>
      <c r="D123" s="12" t="s">
        <v>495</v>
      </c>
      <c r="E123" s="69">
        <v>200</v>
      </c>
      <c r="F123" s="12"/>
      <c r="G123" s="12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>
        <f t="shared" si="10"/>
        <v>200</v>
      </c>
      <c r="T123" s="19"/>
      <c r="U123" s="19"/>
      <c r="V123" s="63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>
        <f t="shared" si="8"/>
        <v>0</v>
      </c>
      <c r="AL123" s="19">
        <f t="shared" si="9"/>
        <v>200</v>
      </c>
      <c r="AM123" s="12" t="s">
        <v>1975</v>
      </c>
    </row>
    <row r="124" spans="1:39" x14ac:dyDescent="0.25">
      <c r="A124" s="80" t="s">
        <v>760</v>
      </c>
      <c r="B124" s="80"/>
      <c r="C124" s="80"/>
      <c r="D124" s="9"/>
      <c r="E124" s="69">
        <v>0</v>
      </c>
      <c r="F124" s="12"/>
      <c r="G124" s="12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>
        <f t="shared" si="10"/>
        <v>0</v>
      </c>
      <c r="T124" s="19"/>
      <c r="U124" s="19"/>
      <c r="V124" s="63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>
        <f t="shared" si="8"/>
        <v>0</v>
      </c>
      <c r="AL124" s="19">
        <f t="shared" si="9"/>
        <v>0</v>
      </c>
      <c r="AM124" s="12"/>
    </row>
    <row r="125" spans="1:39" ht="15.75" x14ac:dyDescent="0.25">
      <c r="A125" s="10" t="s">
        <v>761</v>
      </c>
      <c r="B125" s="11" t="s">
        <v>762</v>
      </c>
      <c r="C125" s="12" t="s">
        <v>763</v>
      </c>
      <c r="D125" s="12" t="s">
        <v>450</v>
      </c>
      <c r="E125" s="69">
        <v>79.998999999999995</v>
      </c>
      <c r="F125" s="12"/>
      <c r="G125" s="12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>
        <f t="shared" si="10"/>
        <v>79.998999999999995</v>
      </c>
      <c r="T125" s="19"/>
      <c r="U125" s="19"/>
      <c r="V125" s="63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>
        <f t="shared" si="8"/>
        <v>0</v>
      </c>
      <c r="AL125" s="19">
        <f t="shared" si="9"/>
        <v>79.998999999999995</v>
      </c>
      <c r="AM125" s="12" t="s">
        <v>1975</v>
      </c>
    </row>
    <row r="126" spans="1:39" ht="15.75" x14ac:dyDescent="0.25">
      <c r="A126" s="10" t="s">
        <v>764</v>
      </c>
      <c r="B126" s="11" t="s">
        <v>765</v>
      </c>
      <c r="C126" s="12" t="s">
        <v>766</v>
      </c>
      <c r="D126" s="12" t="s">
        <v>450</v>
      </c>
      <c r="E126" s="69">
        <v>0</v>
      </c>
      <c r="F126" s="12"/>
      <c r="G126" s="12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>
        <f t="shared" si="10"/>
        <v>0</v>
      </c>
      <c r="T126" s="19"/>
      <c r="U126" s="19"/>
      <c r="V126" s="63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>
        <f t="shared" si="8"/>
        <v>0</v>
      </c>
      <c r="AL126" s="19">
        <f t="shared" si="9"/>
        <v>0</v>
      </c>
      <c r="AM126" s="12"/>
    </row>
    <row r="127" spans="1:39" x14ac:dyDescent="0.25">
      <c r="A127" s="10" t="s">
        <v>767</v>
      </c>
      <c r="B127" s="11" t="s">
        <v>768</v>
      </c>
      <c r="C127" s="12"/>
      <c r="D127" s="12" t="s">
        <v>450</v>
      </c>
      <c r="E127" s="69">
        <v>1</v>
      </c>
      <c r="F127" s="12"/>
      <c r="G127" s="12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>
        <f t="shared" si="10"/>
        <v>1</v>
      </c>
      <c r="T127" s="19"/>
      <c r="U127" s="19"/>
      <c r="V127" s="63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>
        <f t="shared" si="8"/>
        <v>0</v>
      </c>
      <c r="AL127" s="19">
        <f t="shared" si="9"/>
        <v>1</v>
      </c>
      <c r="AM127" s="12" t="s">
        <v>1976</v>
      </c>
    </row>
    <row r="128" spans="1:39" x14ac:dyDescent="0.25">
      <c r="A128" s="80" t="s">
        <v>769</v>
      </c>
      <c r="B128" s="80"/>
      <c r="C128" s="80"/>
      <c r="D128" s="9"/>
      <c r="E128" s="69">
        <v>0</v>
      </c>
      <c r="F128" s="12"/>
      <c r="G128" s="12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>
        <f t="shared" si="10"/>
        <v>0</v>
      </c>
      <c r="T128" s="19"/>
      <c r="U128" s="19"/>
      <c r="V128" s="63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>
        <f t="shared" si="8"/>
        <v>0</v>
      </c>
      <c r="AL128" s="19">
        <f t="shared" si="9"/>
        <v>0</v>
      </c>
      <c r="AM128" s="12"/>
    </row>
    <row r="129" spans="1:39" ht="15.75" x14ac:dyDescent="0.25">
      <c r="A129" s="10" t="s">
        <v>770</v>
      </c>
      <c r="B129" s="11" t="s">
        <v>771</v>
      </c>
      <c r="C129" s="12" t="s">
        <v>772</v>
      </c>
      <c r="D129" s="12" t="s">
        <v>457</v>
      </c>
      <c r="E129" s="69">
        <v>1328.31</v>
      </c>
      <c r="F129" s="12"/>
      <c r="G129" s="12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>
        <f t="shared" si="10"/>
        <v>1328.31</v>
      </c>
      <c r="T129" s="19"/>
      <c r="U129" s="19">
        <f>250</f>
        <v>250</v>
      </c>
      <c r="V129" s="63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>
        <f t="shared" si="8"/>
        <v>250</v>
      </c>
      <c r="AL129" s="19">
        <f t="shared" si="9"/>
        <v>1078.31</v>
      </c>
      <c r="AM129" s="12" t="s">
        <v>1975</v>
      </c>
    </row>
    <row r="130" spans="1:39" ht="15.75" x14ac:dyDescent="0.25">
      <c r="A130" s="10" t="s">
        <v>773</v>
      </c>
      <c r="B130" s="11" t="s">
        <v>774</v>
      </c>
      <c r="C130" s="12" t="s">
        <v>775</v>
      </c>
      <c r="D130" s="12" t="s">
        <v>450</v>
      </c>
      <c r="E130" s="69">
        <v>723.5</v>
      </c>
      <c r="F130" s="12"/>
      <c r="G130" s="12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>
        <f t="shared" si="10"/>
        <v>723.5</v>
      </c>
      <c r="T130" s="19"/>
      <c r="U130" s="19"/>
      <c r="V130" s="63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>
        <f t="shared" si="8"/>
        <v>0</v>
      </c>
      <c r="AL130" s="19">
        <f t="shared" si="9"/>
        <v>723.5</v>
      </c>
      <c r="AM130" s="12" t="s">
        <v>1975</v>
      </c>
    </row>
    <row r="131" spans="1:39" ht="15.75" x14ac:dyDescent="0.3">
      <c r="A131" s="10" t="s">
        <v>776</v>
      </c>
      <c r="B131" s="11" t="s">
        <v>777</v>
      </c>
      <c r="C131" s="17" t="s">
        <v>2204</v>
      </c>
      <c r="D131" s="12"/>
      <c r="E131" s="69">
        <v>48.5</v>
      </c>
      <c r="F131" s="12"/>
      <c r="G131" s="12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>
        <v>48.5</v>
      </c>
      <c r="T131" s="19"/>
      <c r="U131" s="19"/>
      <c r="V131" s="63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>
        <v>0</v>
      </c>
      <c r="AL131" s="19">
        <v>48.5</v>
      </c>
      <c r="AM131" s="12" t="s">
        <v>1975</v>
      </c>
    </row>
    <row r="132" spans="1:39" x14ac:dyDescent="0.25">
      <c r="A132" s="15" t="s">
        <v>778</v>
      </c>
      <c r="B132" s="16" t="s">
        <v>779</v>
      </c>
      <c r="C132" s="12"/>
      <c r="D132" s="12" t="s">
        <v>450</v>
      </c>
      <c r="E132" s="69">
        <v>1</v>
      </c>
      <c r="F132" s="17"/>
      <c r="G132" s="17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>
        <f t="shared" ref="S132:S167" si="11">SUM(E132:R132)</f>
        <v>1</v>
      </c>
      <c r="T132" s="19"/>
      <c r="U132" s="19"/>
      <c r="V132" s="63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>
        <f t="shared" ref="AK132:AK167" si="12">SUM(T132:AJ132)</f>
        <v>0</v>
      </c>
      <c r="AL132" s="19">
        <f t="shared" ref="AL132:AL167" si="13">S132-AK132</f>
        <v>1</v>
      </c>
      <c r="AM132" s="12"/>
    </row>
    <row r="133" spans="1:39" x14ac:dyDescent="0.25">
      <c r="A133" s="80" t="s">
        <v>780</v>
      </c>
      <c r="B133" s="80"/>
      <c r="C133" s="80"/>
      <c r="D133" s="9"/>
      <c r="E133" s="69">
        <v>0</v>
      </c>
      <c r="F133" s="12"/>
      <c r="G133" s="12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>
        <f t="shared" si="11"/>
        <v>0</v>
      </c>
      <c r="T133" s="19"/>
      <c r="U133" s="19"/>
      <c r="V133" s="63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>
        <f t="shared" si="12"/>
        <v>0</v>
      </c>
      <c r="AL133" s="19">
        <f t="shared" si="13"/>
        <v>0</v>
      </c>
      <c r="AM133" s="12"/>
    </row>
    <row r="134" spans="1:39" ht="15.75" x14ac:dyDescent="0.25">
      <c r="A134" s="10" t="s">
        <v>781</v>
      </c>
      <c r="B134" s="11" t="s">
        <v>782</v>
      </c>
      <c r="C134" s="12" t="s">
        <v>783</v>
      </c>
      <c r="D134" s="12" t="s">
        <v>450</v>
      </c>
      <c r="E134" s="69">
        <v>1500</v>
      </c>
      <c r="F134" s="12"/>
      <c r="G134" s="12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>
        <f t="shared" si="11"/>
        <v>1500</v>
      </c>
      <c r="T134" s="19"/>
      <c r="U134" s="19"/>
      <c r="V134" s="63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>
        <f t="shared" si="12"/>
        <v>0</v>
      </c>
      <c r="AL134" s="19">
        <f t="shared" si="13"/>
        <v>1500</v>
      </c>
      <c r="AM134" s="12" t="s">
        <v>1975</v>
      </c>
    </row>
    <row r="135" spans="1:39" x14ac:dyDescent="0.25">
      <c r="A135" s="10" t="s">
        <v>784</v>
      </c>
      <c r="B135" s="11" t="s">
        <v>785</v>
      </c>
      <c r="C135" s="12"/>
      <c r="D135" s="12" t="s">
        <v>495</v>
      </c>
      <c r="E135" s="69">
        <v>200</v>
      </c>
      <c r="F135" s="12"/>
      <c r="G135" s="12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>
        <f t="shared" si="11"/>
        <v>200</v>
      </c>
      <c r="T135" s="19"/>
      <c r="U135" s="19"/>
      <c r="V135" s="63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>
        <f t="shared" si="12"/>
        <v>0</v>
      </c>
      <c r="AL135" s="19">
        <f t="shared" si="13"/>
        <v>200</v>
      </c>
      <c r="AM135" s="12" t="s">
        <v>1975</v>
      </c>
    </row>
    <row r="136" spans="1:39" x14ac:dyDescent="0.25">
      <c r="A136" s="10" t="s">
        <v>786</v>
      </c>
      <c r="B136" s="11" t="s">
        <v>787</v>
      </c>
      <c r="C136" s="12" t="s">
        <v>788</v>
      </c>
      <c r="D136" s="12" t="s">
        <v>495</v>
      </c>
      <c r="E136" s="69">
        <v>1600</v>
      </c>
      <c r="F136" s="12"/>
      <c r="G136" s="12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>
        <f t="shared" si="11"/>
        <v>1600</v>
      </c>
      <c r="T136" s="19"/>
      <c r="U136" s="19"/>
      <c r="V136" s="63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>
        <f t="shared" si="12"/>
        <v>0</v>
      </c>
      <c r="AL136" s="19">
        <f t="shared" si="13"/>
        <v>1600</v>
      </c>
      <c r="AM136" s="12" t="s">
        <v>1975</v>
      </c>
    </row>
    <row r="137" spans="1:39" x14ac:dyDescent="0.25">
      <c r="A137" s="10" t="s">
        <v>789</v>
      </c>
      <c r="B137" s="11" t="s">
        <v>790</v>
      </c>
      <c r="C137" s="12" t="s">
        <v>791</v>
      </c>
      <c r="D137" s="12" t="s">
        <v>450</v>
      </c>
      <c r="E137" s="69">
        <v>8875</v>
      </c>
      <c r="F137" s="12"/>
      <c r="G137" s="12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>
        <f t="shared" si="11"/>
        <v>8875</v>
      </c>
      <c r="T137" s="19"/>
      <c r="U137" s="19"/>
      <c r="V137" s="63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>
        <f t="shared" si="12"/>
        <v>0</v>
      </c>
      <c r="AL137" s="19">
        <f t="shared" si="13"/>
        <v>8875</v>
      </c>
      <c r="AM137" s="12" t="s">
        <v>1975</v>
      </c>
    </row>
    <row r="138" spans="1:39" ht="15.75" x14ac:dyDescent="0.25">
      <c r="A138" s="10" t="s">
        <v>792</v>
      </c>
      <c r="B138" s="11" t="s">
        <v>793</v>
      </c>
      <c r="C138" s="12" t="s">
        <v>794</v>
      </c>
      <c r="D138" s="12" t="s">
        <v>495</v>
      </c>
      <c r="E138" s="69">
        <v>2770</v>
      </c>
      <c r="F138" s="12"/>
      <c r="G138" s="12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>
        <f t="shared" si="11"/>
        <v>2770</v>
      </c>
      <c r="T138" s="19"/>
      <c r="U138" s="19"/>
      <c r="V138" s="63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>
        <f t="shared" si="12"/>
        <v>0</v>
      </c>
      <c r="AL138" s="19">
        <f t="shared" si="13"/>
        <v>2770</v>
      </c>
      <c r="AM138" s="12" t="s">
        <v>1975</v>
      </c>
    </row>
    <row r="139" spans="1:39" ht="15.75" x14ac:dyDescent="0.25">
      <c r="A139" s="10" t="s">
        <v>795</v>
      </c>
      <c r="B139" s="11" t="s">
        <v>796</v>
      </c>
      <c r="C139" s="12" t="s">
        <v>797</v>
      </c>
      <c r="D139" s="12" t="s">
        <v>457</v>
      </c>
      <c r="E139" s="69">
        <v>10706.8</v>
      </c>
      <c r="F139" s="12"/>
      <c r="G139" s="12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>
        <f t="shared" si="11"/>
        <v>10706.8</v>
      </c>
      <c r="T139" s="19"/>
      <c r="U139" s="19"/>
      <c r="V139" s="63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>
        <f t="shared" si="12"/>
        <v>0</v>
      </c>
      <c r="AL139" s="19">
        <f t="shared" si="13"/>
        <v>10706.8</v>
      </c>
      <c r="AM139" s="12" t="s">
        <v>1975</v>
      </c>
    </row>
    <row r="140" spans="1:39" ht="15.75" x14ac:dyDescent="0.25">
      <c r="A140" s="10" t="s">
        <v>798</v>
      </c>
      <c r="B140" s="11" t="s">
        <v>799</v>
      </c>
      <c r="C140" s="12" t="s">
        <v>800</v>
      </c>
      <c r="D140" s="12" t="s">
        <v>450</v>
      </c>
      <c r="E140" s="69">
        <v>1300</v>
      </c>
      <c r="F140" s="12"/>
      <c r="G140" s="12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>
        <f t="shared" si="11"/>
        <v>1300</v>
      </c>
      <c r="T140" s="19"/>
      <c r="U140" s="19"/>
      <c r="V140" s="63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>
        <f t="shared" si="12"/>
        <v>0</v>
      </c>
      <c r="AL140" s="19">
        <f t="shared" si="13"/>
        <v>1300</v>
      </c>
      <c r="AM140" s="12" t="s">
        <v>1975</v>
      </c>
    </row>
    <row r="141" spans="1:39" ht="15.75" x14ac:dyDescent="0.25">
      <c r="A141" s="10" t="s">
        <v>801</v>
      </c>
      <c r="B141" s="11" t="s">
        <v>802</v>
      </c>
      <c r="C141" s="12" t="s">
        <v>803</v>
      </c>
      <c r="D141" s="12" t="s">
        <v>450</v>
      </c>
      <c r="E141" s="69">
        <v>4524.07</v>
      </c>
      <c r="F141" s="12"/>
      <c r="G141" s="12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>
        <f t="shared" si="11"/>
        <v>4524.07</v>
      </c>
      <c r="T141" s="19"/>
      <c r="U141" s="19"/>
      <c r="V141" s="63">
        <f>10</f>
        <v>10</v>
      </c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>
        <f t="shared" si="12"/>
        <v>10</v>
      </c>
      <c r="AL141" s="19">
        <f t="shared" si="13"/>
        <v>4514.07</v>
      </c>
      <c r="AM141" s="12" t="s">
        <v>1975</v>
      </c>
    </row>
    <row r="142" spans="1:39" ht="15.75" x14ac:dyDescent="0.25">
      <c r="A142" s="10" t="s">
        <v>804</v>
      </c>
      <c r="B142" s="11" t="s">
        <v>805</v>
      </c>
      <c r="C142" s="12" t="s">
        <v>806</v>
      </c>
      <c r="D142" s="12" t="s">
        <v>450</v>
      </c>
      <c r="E142" s="69">
        <v>8223</v>
      </c>
      <c r="F142" s="12"/>
      <c r="G142" s="12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>
        <f t="shared" si="11"/>
        <v>8223</v>
      </c>
      <c r="T142" s="19"/>
      <c r="U142" s="19"/>
      <c r="V142" s="63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>
        <f t="shared" si="12"/>
        <v>0</v>
      </c>
      <c r="AL142" s="19">
        <f t="shared" si="13"/>
        <v>8223</v>
      </c>
      <c r="AM142" s="12" t="s">
        <v>1975</v>
      </c>
    </row>
    <row r="143" spans="1:39" ht="15.75" x14ac:dyDescent="0.25">
      <c r="A143" s="10" t="s">
        <v>807</v>
      </c>
      <c r="B143" s="11" t="s">
        <v>808</v>
      </c>
      <c r="C143" s="12" t="s">
        <v>809</v>
      </c>
      <c r="D143" s="12" t="s">
        <v>450</v>
      </c>
      <c r="E143" s="69">
        <v>4547</v>
      </c>
      <c r="F143" s="12"/>
      <c r="G143" s="12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>
        <f t="shared" si="11"/>
        <v>4547</v>
      </c>
      <c r="T143" s="19"/>
      <c r="U143" s="19"/>
      <c r="V143" s="63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>
        <f t="shared" si="12"/>
        <v>0</v>
      </c>
      <c r="AL143" s="19">
        <f t="shared" si="13"/>
        <v>4547</v>
      </c>
      <c r="AM143" s="12" t="s">
        <v>1975</v>
      </c>
    </row>
    <row r="144" spans="1:39" x14ac:dyDescent="0.25">
      <c r="A144" s="10" t="s">
        <v>810</v>
      </c>
      <c r="B144" s="11" t="s">
        <v>811</v>
      </c>
      <c r="C144" s="12" t="s">
        <v>812</v>
      </c>
      <c r="D144" s="12" t="s">
        <v>446</v>
      </c>
      <c r="E144" s="69">
        <v>8700</v>
      </c>
      <c r="F144" s="12"/>
      <c r="G144" s="12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>
        <f t="shared" si="11"/>
        <v>8700</v>
      </c>
      <c r="T144" s="19"/>
      <c r="U144" s="19"/>
      <c r="V144" s="63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>
        <f t="shared" si="12"/>
        <v>0</v>
      </c>
      <c r="AL144" s="19">
        <f t="shared" si="13"/>
        <v>8700</v>
      </c>
      <c r="AM144" s="12" t="s">
        <v>1975</v>
      </c>
    </row>
    <row r="145" spans="1:39" ht="15.75" x14ac:dyDescent="0.25">
      <c r="A145" s="10" t="s">
        <v>813</v>
      </c>
      <c r="B145" s="11" t="s">
        <v>814</v>
      </c>
      <c r="C145" s="12" t="s">
        <v>815</v>
      </c>
      <c r="D145" s="12" t="s">
        <v>457</v>
      </c>
      <c r="E145" s="69">
        <v>1199</v>
      </c>
      <c r="F145" s="12"/>
      <c r="G145" s="12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>
        <f t="shared" si="11"/>
        <v>1199</v>
      </c>
      <c r="T145" s="19"/>
      <c r="U145" s="19"/>
      <c r="V145" s="63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>
        <f t="shared" si="12"/>
        <v>0</v>
      </c>
      <c r="AL145" s="19">
        <f t="shared" si="13"/>
        <v>1199</v>
      </c>
      <c r="AM145" s="12" t="s">
        <v>1975</v>
      </c>
    </row>
    <row r="146" spans="1:39" ht="15.75" x14ac:dyDescent="0.25">
      <c r="A146" s="10" t="s">
        <v>816</v>
      </c>
      <c r="B146" s="11" t="s">
        <v>817</v>
      </c>
      <c r="C146" s="12" t="s">
        <v>818</v>
      </c>
      <c r="D146" s="12" t="s">
        <v>450</v>
      </c>
      <c r="E146" s="69">
        <v>200</v>
      </c>
      <c r="F146" s="12"/>
      <c r="G146" s="12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>
        <f t="shared" si="11"/>
        <v>200</v>
      </c>
      <c r="T146" s="19"/>
      <c r="U146" s="19"/>
      <c r="V146" s="63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>
        <f t="shared" si="12"/>
        <v>0</v>
      </c>
      <c r="AL146" s="19">
        <f t="shared" si="13"/>
        <v>200</v>
      </c>
      <c r="AM146" s="12" t="s">
        <v>1975</v>
      </c>
    </row>
    <row r="147" spans="1:39" ht="15.75" x14ac:dyDescent="0.25">
      <c r="A147" s="10" t="s">
        <v>819</v>
      </c>
      <c r="B147" s="11" t="s">
        <v>820</v>
      </c>
      <c r="C147" s="12" t="s">
        <v>821</v>
      </c>
      <c r="D147" s="12" t="s">
        <v>450</v>
      </c>
      <c r="E147" s="69">
        <v>1200</v>
      </c>
      <c r="F147" s="12"/>
      <c r="G147" s="12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>
        <f t="shared" si="11"/>
        <v>1200</v>
      </c>
      <c r="T147" s="19"/>
      <c r="U147" s="19"/>
      <c r="V147" s="63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>
        <f t="shared" si="12"/>
        <v>0</v>
      </c>
      <c r="AL147" s="19">
        <f t="shared" si="13"/>
        <v>1200</v>
      </c>
      <c r="AM147" s="12" t="s">
        <v>1975</v>
      </c>
    </row>
    <row r="148" spans="1:39" x14ac:dyDescent="0.25">
      <c r="A148" s="10" t="s">
        <v>822</v>
      </c>
      <c r="B148" s="11" t="s">
        <v>823</v>
      </c>
      <c r="C148" s="12" t="s">
        <v>824</v>
      </c>
      <c r="D148" s="12" t="s">
        <v>450</v>
      </c>
      <c r="E148" s="69">
        <v>159.90000000000003</v>
      </c>
      <c r="F148" s="12"/>
      <c r="G148" s="12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>
        <f t="shared" si="11"/>
        <v>159.90000000000003</v>
      </c>
      <c r="T148" s="19">
        <f>70</f>
        <v>70</v>
      </c>
      <c r="U148" s="19">
        <f>2.5</f>
        <v>2.5</v>
      </c>
      <c r="V148" s="63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>
        <f t="shared" si="12"/>
        <v>72.5</v>
      </c>
      <c r="AL148" s="19">
        <f t="shared" si="13"/>
        <v>87.400000000000034</v>
      </c>
      <c r="AM148" s="12" t="s">
        <v>1975</v>
      </c>
    </row>
    <row r="149" spans="1:39" ht="15.75" x14ac:dyDescent="0.25">
      <c r="A149" s="10" t="s">
        <v>825</v>
      </c>
      <c r="B149" s="11" t="s">
        <v>826</v>
      </c>
      <c r="C149" s="12" t="s">
        <v>827</v>
      </c>
      <c r="D149" s="12" t="s">
        <v>450</v>
      </c>
      <c r="E149" s="69">
        <v>7991.8960000000006</v>
      </c>
      <c r="F149" s="12"/>
      <c r="G149" s="12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>
        <f t="shared" si="11"/>
        <v>7991.8960000000006</v>
      </c>
      <c r="T149" s="19"/>
      <c r="U149" s="19"/>
      <c r="V149" s="63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>
        <f t="shared" si="12"/>
        <v>0</v>
      </c>
      <c r="AL149" s="19">
        <f t="shared" si="13"/>
        <v>7991.8960000000006</v>
      </c>
      <c r="AM149" s="12" t="s">
        <v>1975</v>
      </c>
    </row>
    <row r="150" spans="1:39" ht="15.75" x14ac:dyDescent="0.25">
      <c r="A150" s="10" t="s">
        <v>828</v>
      </c>
      <c r="B150" s="11" t="s">
        <v>829</v>
      </c>
      <c r="C150" s="12" t="s">
        <v>830</v>
      </c>
      <c r="D150" s="12" t="s">
        <v>450</v>
      </c>
      <c r="E150" s="69">
        <v>2800</v>
      </c>
      <c r="F150" s="12"/>
      <c r="G150" s="12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>
        <f t="shared" si="11"/>
        <v>2800</v>
      </c>
      <c r="T150" s="19"/>
      <c r="U150" s="19"/>
      <c r="V150" s="63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>
        <f t="shared" si="12"/>
        <v>0</v>
      </c>
      <c r="AL150" s="19">
        <f t="shared" si="13"/>
        <v>2800</v>
      </c>
      <c r="AM150" s="12" t="s">
        <v>1975</v>
      </c>
    </row>
    <row r="151" spans="1:39" ht="15.75" x14ac:dyDescent="0.25">
      <c r="A151" s="10" t="s">
        <v>831</v>
      </c>
      <c r="B151" s="11" t="s">
        <v>832</v>
      </c>
      <c r="C151" s="12" t="s">
        <v>833</v>
      </c>
      <c r="D151" s="12" t="s">
        <v>457</v>
      </c>
      <c r="E151" s="69">
        <v>5485.5</v>
      </c>
      <c r="F151" s="12"/>
      <c r="G151" s="12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>
        <f t="shared" si="11"/>
        <v>5485.5</v>
      </c>
      <c r="T151" s="19"/>
      <c r="U151" s="19"/>
      <c r="V151" s="63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>
        <f t="shared" si="12"/>
        <v>0</v>
      </c>
      <c r="AL151" s="19">
        <f t="shared" si="13"/>
        <v>5485.5</v>
      </c>
      <c r="AM151" s="12" t="s">
        <v>1975</v>
      </c>
    </row>
    <row r="152" spans="1:39" ht="15.75" x14ac:dyDescent="0.25">
      <c r="A152" s="10" t="s">
        <v>834</v>
      </c>
      <c r="B152" s="11" t="s">
        <v>835</v>
      </c>
      <c r="C152" s="12" t="s">
        <v>836</v>
      </c>
      <c r="D152" s="12" t="s">
        <v>450</v>
      </c>
      <c r="E152" s="69">
        <v>600</v>
      </c>
      <c r="F152" s="12"/>
      <c r="G152" s="12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>
        <f t="shared" si="11"/>
        <v>600</v>
      </c>
      <c r="T152" s="19"/>
      <c r="U152" s="19"/>
      <c r="V152" s="63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>
        <f t="shared" si="12"/>
        <v>0</v>
      </c>
      <c r="AL152" s="19">
        <f t="shared" si="13"/>
        <v>600</v>
      </c>
      <c r="AM152" s="12" t="s">
        <v>1975</v>
      </c>
    </row>
    <row r="153" spans="1:39" ht="15.75" x14ac:dyDescent="0.25">
      <c r="A153" s="10" t="s">
        <v>837</v>
      </c>
      <c r="B153" s="11" t="s">
        <v>838</v>
      </c>
      <c r="C153" s="12" t="s">
        <v>839</v>
      </c>
      <c r="D153" s="12" t="s">
        <v>450</v>
      </c>
      <c r="E153" s="69">
        <v>400</v>
      </c>
      <c r="F153" s="12"/>
      <c r="G153" s="12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>
        <f t="shared" si="11"/>
        <v>400</v>
      </c>
      <c r="T153" s="19"/>
      <c r="U153" s="19"/>
      <c r="V153" s="63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>
        <f t="shared" si="12"/>
        <v>0</v>
      </c>
      <c r="AL153" s="19">
        <f t="shared" si="13"/>
        <v>400</v>
      </c>
      <c r="AM153" s="12" t="s">
        <v>1975</v>
      </c>
    </row>
    <row r="154" spans="1:39" ht="15.75" x14ac:dyDescent="0.25">
      <c r="A154" s="10" t="s">
        <v>840</v>
      </c>
      <c r="B154" s="11" t="s">
        <v>841</v>
      </c>
      <c r="C154" s="12" t="s">
        <v>842</v>
      </c>
      <c r="D154" s="12" t="s">
        <v>495</v>
      </c>
      <c r="E154" s="69">
        <v>498</v>
      </c>
      <c r="F154" s="12"/>
      <c r="G154" s="12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>
        <f t="shared" si="11"/>
        <v>498</v>
      </c>
      <c r="T154" s="19"/>
      <c r="U154" s="19"/>
      <c r="V154" s="63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>
        <f t="shared" si="12"/>
        <v>0</v>
      </c>
      <c r="AL154" s="19">
        <f t="shared" si="13"/>
        <v>498</v>
      </c>
      <c r="AM154" s="12" t="s">
        <v>1975</v>
      </c>
    </row>
    <row r="155" spans="1:39" ht="15.75" x14ac:dyDescent="0.25">
      <c r="A155" s="10" t="s">
        <v>843</v>
      </c>
      <c r="B155" s="11" t="s">
        <v>844</v>
      </c>
      <c r="C155" s="12" t="s">
        <v>845</v>
      </c>
      <c r="D155" s="12" t="s">
        <v>457</v>
      </c>
      <c r="E155" s="69">
        <v>400</v>
      </c>
      <c r="F155" s="12"/>
      <c r="G155" s="12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>
        <f t="shared" si="11"/>
        <v>400</v>
      </c>
      <c r="T155" s="19"/>
      <c r="U155" s="19"/>
      <c r="V155" s="63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>
        <f t="shared" si="12"/>
        <v>0</v>
      </c>
      <c r="AL155" s="19">
        <f t="shared" si="13"/>
        <v>400</v>
      </c>
      <c r="AM155" s="12" t="s">
        <v>1975</v>
      </c>
    </row>
    <row r="156" spans="1:39" ht="15.75" x14ac:dyDescent="0.25">
      <c r="A156" s="10" t="s">
        <v>846</v>
      </c>
      <c r="B156" s="11" t="s">
        <v>847</v>
      </c>
      <c r="C156" s="12" t="s">
        <v>848</v>
      </c>
      <c r="D156" s="12" t="s">
        <v>450</v>
      </c>
      <c r="E156" s="69">
        <v>650</v>
      </c>
      <c r="F156" s="12"/>
      <c r="G156" s="12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>
        <f t="shared" si="11"/>
        <v>650</v>
      </c>
      <c r="T156" s="19"/>
      <c r="U156" s="19"/>
      <c r="V156" s="63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>
        <f t="shared" si="12"/>
        <v>0</v>
      </c>
      <c r="AL156" s="19">
        <f t="shared" si="13"/>
        <v>650</v>
      </c>
      <c r="AM156" s="12" t="s">
        <v>1975</v>
      </c>
    </row>
    <row r="157" spans="1:39" x14ac:dyDescent="0.25">
      <c r="A157" s="10" t="s">
        <v>849</v>
      </c>
      <c r="B157" s="11" t="s">
        <v>850</v>
      </c>
      <c r="C157" s="12" t="s">
        <v>851</v>
      </c>
      <c r="D157" s="12" t="s">
        <v>450</v>
      </c>
      <c r="E157" s="69">
        <v>1000</v>
      </c>
      <c r="F157" s="12"/>
      <c r="G157" s="12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>
        <f t="shared" si="11"/>
        <v>1000</v>
      </c>
      <c r="T157" s="19"/>
      <c r="U157" s="19"/>
      <c r="V157" s="63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>
        <f t="shared" si="12"/>
        <v>0</v>
      </c>
      <c r="AL157" s="19">
        <f t="shared" si="13"/>
        <v>1000</v>
      </c>
      <c r="AM157" s="12" t="s">
        <v>1975</v>
      </c>
    </row>
    <row r="158" spans="1:39" ht="15.75" x14ac:dyDescent="0.25">
      <c r="A158" s="10" t="s">
        <v>852</v>
      </c>
      <c r="B158" s="11" t="s">
        <v>853</v>
      </c>
      <c r="C158" s="12" t="s">
        <v>854</v>
      </c>
      <c r="D158" s="12" t="s">
        <v>450</v>
      </c>
      <c r="E158" s="69">
        <v>100</v>
      </c>
      <c r="F158" s="12"/>
      <c r="G158" s="12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>
        <f t="shared" si="11"/>
        <v>100</v>
      </c>
      <c r="T158" s="19"/>
      <c r="U158" s="19"/>
      <c r="V158" s="63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>
        <f t="shared" si="12"/>
        <v>0</v>
      </c>
      <c r="AL158" s="19">
        <f t="shared" si="13"/>
        <v>100</v>
      </c>
      <c r="AM158" s="12" t="s">
        <v>1975</v>
      </c>
    </row>
    <row r="159" spans="1:39" ht="15.75" x14ac:dyDescent="0.25">
      <c r="A159" s="10" t="s">
        <v>855</v>
      </c>
      <c r="B159" s="11" t="s">
        <v>856</v>
      </c>
      <c r="C159" s="12" t="s">
        <v>857</v>
      </c>
      <c r="D159" s="12" t="s">
        <v>450</v>
      </c>
      <c r="E159" s="69">
        <v>60</v>
      </c>
      <c r="F159" s="12"/>
      <c r="G159" s="12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>
        <f t="shared" si="11"/>
        <v>60</v>
      </c>
      <c r="T159" s="19"/>
      <c r="U159" s="19"/>
      <c r="V159" s="63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>
        <f t="shared" si="12"/>
        <v>0</v>
      </c>
      <c r="AL159" s="19">
        <f t="shared" si="13"/>
        <v>60</v>
      </c>
      <c r="AM159" s="12" t="s">
        <v>1975</v>
      </c>
    </row>
    <row r="160" spans="1:39" ht="15.75" x14ac:dyDescent="0.25">
      <c r="A160" s="10" t="s">
        <v>858</v>
      </c>
      <c r="B160" s="11" t="s">
        <v>859</v>
      </c>
      <c r="C160" s="12" t="s">
        <v>860</v>
      </c>
      <c r="D160" s="12" t="s">
        <v>450</v>
      </c>
      <c r="E160" s="69">
        <v>600</v>
      </c>
      <c r="F160" s="12"/>
      <c r="G160" s="12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>
        <f t="shared" si="11"/>
        <v>600</v>
      </c>
      <c r="T160" s="19"/>
      <c r="U160" s="19"/>
      <c r="V160" s="63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>
        <f t="shared" si="12"/>
        <v>0</v>
      </c>
      <c r="AL160" s="19">
        <f t="shared" si="13"/>
        <v>600</v>
      </c>
      <c r="AM160" s="12" t="s">
        <v>1975</v>
      </c>
    </row>
    <row r="161" spans="1:39" x14ac:dyDescent="0.25">
      <c r="A161" s="10" t="s">
        <v>861</v>
      </c>
      <c r="B161" s="11" t="s">
        <v>862</v>
      </c>
      <c r="C161" s="12" t="s">
        <v>863</v>
      </c>
      <c r="D161" s="12" t="s">
        <v>450</v>
      </c>
      <c r="E161" s="69">
        <v>1</v>
      </c>
      <c r="F161" s="12"/>
      <c r="G161" s="12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>
        <f t="shared" si="11"/>
        <v>1</v>
      </c>
      <c r="T161" s="19"/>
      <c r="U161" s="19"/>
      <c r="V161" s="63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>
        <f t="shared" si="12"/>
        <v>0</v>
      </c>
      <c r="AL161" s="19">
        <f t="shared" si="13"/>
        <v>1</v>
      </c>
      <c r="AM161" s="12" t="s">
        <v>1976</v>
      </c>
    </row>
    <row r="162" spans="1:39" ht="15.75" x14ac:dyDescent="0.25">
      <c r="A162" s="10" t="s">
        <v>864</v>
      </c>
      <c r="B162" s="11" t="s">
        <v>865</v>
      </c>
      <c r="C162" s="12" t="s">
        <v>791</v>
      </c>
      <c r="D162" s="12" t="s">
        <v>450</v>
      </c>
      <c r="E162" s="69">
        <v>1</v>
      </c>
      <c r="F162" s="12"/>
      <c r="G162" s="12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>
        <f t="shared" si="11"/>
        <v>1</v>
      </c>
      <c r="T162" s="19"/>
      <c r="U162" s="19"/>
      <c r="V162" s="63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>
        <f t="shared" si="12"/>
        <v>0</v>
      </c>
      <c r="AL162" s="19">
        <f t="shared" si="13"/>
        <v>1</v>
      </c>
      <c r="AM162" s="12" t="s">
        <v>1976</v>
      </c>
    </row>
    <row r="163" spans="1:39" ht="15.75" x14ac:dyDescent="0.25">
      <c r="A163" s="10" t="s">
        <v>866</v>
      </c>
      <c r="B163" s="11" t="s">
        <v>867</v>
      </c>
      <c r="C163" s="12" t="s">
        <v>868</v>
      </c>
      <c r="D163" s="12" t="s">
        <v>450</v>
      </c>
      <c r="E163" s="69">
        <v>499</v>
      </c>
      <c r="F163" s="12"/>
      <c r="G163" s="12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>
        <f t="shared" si="11"/>
        <v>499</v>
      </c>
      <c r="T163" s="19"/>
      <c r="U163" s="19"/>
      <c r="V163" s="63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>
        <f t="shared" si="12"/>
        <v>0</v>
      </c>
      <c r="AL163" s="19">
        <f t="shared" si="13"/>
        <v>499</v>
      </c>
      <c r="AM163" s="12" t="s">
        <v>1975</v>
      </c>
    </row>
    <row r="164" spans="1:39" ht="15.75" x14ac:dyDescent="0.25">
      <c r="A164" s="10" t="s">
        <v>869</v>
      </c>
      <c r="B164" s="11" t="s">
        <v>870</v>
      </c>
      <c r="C164" s="12" t="s">
        <v>871</v>
      </c>
      <c r="D164" s="12" t="s">
        <v>457</v>
      </c>
      <c r="E164" s="69">
        <v>250</v>
      </c>
      <c r="F164" s="12"/>
      <c r="G164" s="12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>
        <f t="shared" si="11"/>
        <v>250</v>
      </c>
      <c r="T164" s="19"/>
      <c r="U164" s="19"/>
      <c r="V164" s="63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>
        <f t="shared" si="12"/>
        <v>0</v>
      </c>
      <c r="AL164" s="19">
        <f t="shared" si="13"/>
        <v>250</v>
      </c>
      <c r="AM164" s="12" t="s">
        <v>1975</v>
      </c>
    </row>
    <row r="165" spans="1:39" ht="15.75" x14ac:dyDescent="0.3">
      <c r="A165" s="10" t="s">
        <v>872</v>
      </c>
      <c r="B165" s="11" t="s">
        <v>873</v>
      </c>
      <c r="C165" s="17" t="s">
        <v>2205</v>
      </c>
      <c r="D165" s="12" t="s">
        <v>450</v>
      </c>
      <c r="E165" s="69">
        <v>250</v>
      </c>
      <c r="F165" s="12"/>
      <c r="G165" s="12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>
        <f t="shared" si="11"/>
        <v>250</v>
      </c>
      <c r="T165" s="19"/>
      <c r="U165" s="19"/>
      <c r="V165" s="63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>
        <f t="shared" si="12"/>
        <v>0</v>
      </c>
      <c r="AL165" s="19">
        <f t="shared" si="13"/>
        <v>250</v>
      </c>
      <c r="AM165" s="12" t="s">
        <v>1975</v>
      </c>
    </row>
    <row r="166" spans="1:39" ht="15.75" x14ac:dyDescent="0.3">
      <c r="A166" s="10" t="s">
        <v>874</v>
      </c>
      <c r="B166" s="11" t="s">
        <v>875</v>
      </c>
      <c r="C166" s="17" t="s">
        <v>2206</v>
      </c>
      <c r="D166" s="12" t="s">
        <v>450</v>
      </c>
      <c r="E166" s="69">
        <v>956.5</v>
      </c>
      <c r="F166" s="12"/>
      <c r="G166" s="12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>
        <f t="shared" si="11"/>
        <v>956.5</v>
      </c>
      <c r="T166" s="19"/>
      <c r="U166" s="19">
        <f>4.5</f>
        <v>4.5</v>
      </c>
      <c r="V166" s="63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>
        <f t="shared" si="12"/>
        <v>4.5</v>
      </c>
      <c r="AL166" s="19">
        <f t="shared" si="13"/>
        <v>952</v>
      </c>
      <c r="AM166" s="12" t="s">
        <v>1975</v>
      </c>
    </row>
    <row r="167" spans="1:39" ht="15.75" x14ac:dyDescent="0.3">
      <c r="A167" s="10" t="s">
        <v>876</v>
      </c>
      <c r="B167" s="11" t="s">
        <v>877</v>
      </c>
      <c r="C167" s="17" t="s">
        <v>2207</v>
      </c>
      <c r="D167" s="12" t="s">
        <v>495</v>
      </c>
      <c r="E167" s="69">
        <v>1000</v>
      </c>
      <c r="F167" s="12"/>
      <c r="G167" s="12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>
        <f t="shared" si="11"/>
        <v>1000</v>
      </c>
      <c r="T167" s="19"/>
      <c r="U167" s="19"/>
      <c r="V167" s="63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>
        <f t="shared" si="12"/>
        <v>0</v>
      </c>
      <c r="AL167" s="19">
        <f t="shared" si="13"/>
        <v>1000</v>
      </c>
      <c r="AM167" s="12"/>
    </row>
    <row r="168" spans="1:39" x14ac:dyDescent="0.25">
      <c r="A168" s="10" t="s">
        <v>878</v>
      </c>
      <c r="B168" s="11" t="s">
        <v>879</v>
      </c>
      <c r="C168" s="12" t="s">
        <v>880</v>
      </c>
      <c r="D168" s="12" t="s">
        <v>450</v>
      </c>
      <c r="E168" s="69">
        <v>500</v>
      </c>
      <c r="F168" s="12"/>
      <c r="G168" s="12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>
        <v>500</v>
      </c>
      <c r="T168" s="19"/>
      <c r="U168" s="19"/>
      <c r="V168" s="63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>
        <v>0</v>
      </c>
      <c r="AL168" s="19">
        <v>500</v>
      </c>
      <c r="AM168" s="12" t="s">
        <v>1975</v>
      </c>
    </row>
    <row r="169" spans="1:39" x14ac:dyDescent="0.25">
      <c r="A169" s="80" t="s">
        <v>881</v>
      </c>
      <c r="B169" s="80"/>
      <c r="C169" s="80"/>
      <c r="D169" s="9"/>
      <c r="E169" s="69">
        <v>0</v>
      </c>
      <c r="F169" s="12"/>
      <c r="G169" s="12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>
        <f t="shared" ref="S169:S177" si="14">SUM(E169:R169)</f>
        <v>0</v>
      </c>
      <c r="T169" s="19"/>
      <c r="U169" s="19"/>
      <c r="V169" s="63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>
        <f t="shared" ref="AK169:AK177" si="15">SUM(T169:AJ169)</f>
        <v>0</v>
      </c>
      <c r="AL169" s="19">
        <f t="shared" ref="AL169:AL177" si="16">S169-AK169</f>
        <v>0</v>
      </c>
      <c r="AM169" s="12"/>
    </row>
    <row r="170" spans="1:39" x14ac:dyDescent="0.25">
      <c r="A170" s="10" t="s">
        <v>882</v>
      </c>
      <c r="B170" s="11" t="s">
        <v>883</v>
      </c>
      <c r="C170" s="12" t="s">
        <v>884</v>
      </c>
      <c r="D170" s="12" t="s">
        <v>450</v>
      </c>
      <c r="E170" s="69">
        <v>4100</v>
      </c>
      <c r="F170" s="12"/>
      <c r="G170" s="12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>
        <f t="shared" si="14"/>
        <v>4100</v>
      </c>
      <c r="T170" s="19"/>
      <c r="U170" s="19"/>
      <c r="V170" s="63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>
        <f t="shared" si="15"/>
        <v>0</v>
      </c>
      <c r="AL170" s="19">
        <f t="shared" si="16"/>
        <v>4100</v>
      </c>
      <c r="AM170" s="12" t="s">
        <v>1975</v>
      </c>
    </row>
    <row r="171" spans="1:39" ht="15.75" x14ac:dyDescent="0.25">
      <c r="A171" s="10" t="s">
        <v>885</v>
      </c>
      <c r="B171" s="11" t="s">
        <v>886</v>
      </c>
      <c r="C171" s="12" t="s">
        <v>887</v>
      </c>
      <c r="D171" s="12" t="s">
        <v>450</v>
      </c>
      <c r="E171" s="69">
        <v>500</v>
      </c>
      <c r="F171" s="12"/>
      <c r="G171" s="12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>
        <f t="shared" si="14"/>
        <v>500</v>
      </c>
      <c r="T171" s="19"/>
      <c r="U171" s="19"/>
      <c r="V171" s="63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>
        <f t="shared" si="15"/>
        <v>0</v>
      </c>
      <c r="AL171" s="19">
        <f t="shared" si="16"/>
        <v>500</v>
      </c>
      <c r="AM171" s="12" t="s">
        <v>1979</v>
      </c>
    </row>
    <row r="172" spans="1:39" ht="15.75" x14ac:dyDescent="0.25">
      <c r="A172" s="10" t="s">
        <v>885</v>
      </c>
      <c r="B172" s="11" t="s">
        <v>886</v>
      </c>
      <c r="C172" s="12" t="s">
        <v>888</v>
      </c>
      <c r="D172" s="12" t="s">
        <v>450</v>
      </c>
      <c r="E172" s="69">
        <v>2</v>
      </c>
      <c r="F172" s="12"/>
      <c r="G172" s="12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>
        <f t="shared" si="14"/>
        <v>2</v>
      </c>
      <c r="T172" s="19"/>
      <c r="U172" s="19"/>
      <c r="V172" s="63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>
        <f t="shared" si="15"/>
        <v>0</v>
      </c>
      <c r="AL172" s="19">
        <f t="shared" si="16"/>
        <v>2</v>
      </c>
      <c r="AM172" s="12" t="s">
        <v>1977</v>
      </c>
    </row>
    <row r="173" spans="1:39" ht="15.75" x14ac:dyDescent="0.3">
      <c r="A173" s="10" t="s">
        <v>889</v>
      </c>
      <c r="B173" s="11" t="s">
        <v>890</v>
      </c>
      <c r="C173" s="17" t="s">
        <v>2208</v>
      </c>
      <c r="D173" s="12" t="s">
        <v>450</v>
      </c>
      <c r="E173" s="69">
        <v>380</v>
      </c>
      <c r="F173" s="12"/>
      <c r="G173" s="12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>
        <f t="shared" si="14"/>
        <v>380</v>
      </c>
      <c r="T173" s="19"/>
      <c r="U173" s="19"/>
      <c r="V173" s="63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>
        <f t="shared" si="15"/>
        <v>0</v>
      </c>
      <c r="AL173" s="19">
        <f t="shared" si="16"/>
        <v>380</v>
      </c>
      <c r="AM173" s="12" t="s">
        <v>1975</v>
      </c>
    </row>
    <row r="174" spans="1:39" x14ac:dyDescent="0.25">
      <c r="A174" s="10" t="s">
        <v>891</v>
      </c>
      <c r="B174" s="11" t="s">
        <v>892</v>
      </c>
      <c r="C174" s="12" t="s">
        <v>893</v>
      </c>
      <c r="D174" s="12" t="s">
        <v>450</v>
      </c>
      <c r="E174" s="69">
        <v>2</v>
      </c>
      <c r="F174" s="12"/>
      <c r="G174" s="12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>
        <f t="shared" si="14"/>
        <v>2</v>
      </c>
      <c r="T174" s="19"/>
      <c r="U174" s="19"/>
      <c r="V174" s="63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>
        <f t="shared" si="15"/>
        <v>0</v>
      </c>
      <c r="AL174" s="19">
        <f t="shared" si="16"/>
        <v>2</v>
      </c>
      <c r="AM174" s="12" t="s">
        <v>1980</v>
      </c>
    </row>
    <row r="175" spans="1:39" x14ac:dyDescent="0.25">
      <c r="A175" s="10" t="s">
        <v>894</v>
      </c>
      <c r="B175" s="11" t="s">
        <v>895</v>
      </c>
      <c r="C175" s="12" t="s">
        <v>896</v>
      </c>
      <c r="D175" s="12" t="s">
        <v>450</v>
      </c>
      <c r="E175" s="69">
        <v>9100</v>
      </c>
      <c r="F175" s="12"/>
      <c r="G175" s="12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>
        <f t="shared" si="14"/>
        <v>9100</v>
      </c>
      <c r="T175" s="19"/>
      <c r="U175" s="19"/>
      <c r="V175" s="63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>
        <f t="shared" si="15"/>
        <v>0</v>
      </c>
      <c r="AL175" s="19">
        <f t="shared" si="16"/>
        <v>9100</v>
      </c>
      <c r="AM175" s="12" t="s">
        <v>1975</v>
      </c>
    </row>
    <row r="176" spans="1:39" x14ac:dyDescent="0.25">
      <c r="A176" s="10" t="s">
        <v>897</v>
      </c>
      <c r="B176" s="11" t="s">
        <v>898</v>
      </c>
      <c r="C176" s="12" t="s">
        <v>893</v>
      </c>
      <c r="D176" s="12" t="s">
        <v>450</v>
      </c>
      <c r="E176" s="69">
        <v>23</v>
      </c>
      <c r="F176" s="12"/>
      <c r="G176" s="12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>
        <f t="shared" si="14"/>
        <v>23</v>
      </c>
      <c r="T176" s="19"/>
      <c r="U176" s="19"/>
      <c r="V176" s="63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>
        <f t="shared" si="15"/>
        <v>0</v>
      </c>
      <c r="AL176" s="19">
        <f t="shared" si="16"/>
        <v>23</v>
      </c>
      <c r="AM176" s="12" t="s">
        <v>1980</v>
      </c>
    </row>
    <row r="177" spans="1:39" x14ac:dyDescent="0.25">
      <c r="A177" s="10" t="s">
        <v>899</v>
      </c>
      <c r="B177" s="11" t="s">
        <v>900</v>
      </c>
      <c r="C177" s="12" t="s">
        <v>901</v>
      </c>
      <c r="D177" s="12" t="s">
        <v>450</v>
      </c>
      <c r="E177" s="69">
        <v>1000</v>
      </c>
      <c r="F177" s="12"/>
      <c r="G177" s="12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>
        <f t="shared" si="14"/>
        <v>1000</v>
      </c>
      <c r="T177" s="19"/>
      <c r="U177" s="19"/>
      <c r="V177" s="63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>
        <f t="shared" si="15"/>
        <v>0</v>
      </c>
      <c r="AL177" s="19">
        <f t="shared" si="16"/>
        <v>1000</v>
      </c>
      <c r="AM177" s="12" t="s">
        <v>1975</v>
      </c>
    </row>
    <row r="178" spans="1:39" x14ac:dyDescent="0.25">
      <c r="A178" s="10" t="s">
        <v>902</v>
      </c>
      <c r="B178" s="11" t="s">
        <v>903</v>
      </c>
      <c r="C178" s="12"/>
      <c r="D178" s="12" t="s">
        <v>450</v>
      </c>
      <c r="E178" s="69">
        <v>2000</v>
      </c>
      <c r="F178" s="12"/>
      <c r="G178" s="12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>
        <v>2000</v>
      </c>
      <c r="T178" s="19"/>
      <c r="U178" s="19"/>
      <c r="V178" s="63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>
        <f>SUM(T178:AJ178)</f>
        <v>0</v>
      </c>
      <c r="AL178" s="19">
        <f>S178-AK178</f>
        <v>2000</v>
      </c>
      <c r="AM178" s="12" t="s">
        <v>1975</v>
      </c>
    </row>
    <row r="179" spans="1:39" x14ac:dyDescent="0.25">
      <c r="A179" s="80" t="s">
        <v>904</v>
      </c>
      <c r="B179" s="80"/>
      <c r="C179" s="80"/>
      <c r="D179" s="9"/>
      <c r="E179" s="69">
        <v>0</v>
      </c>
      <c r="F179" s="12"/>
      <c r="G179" s="12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>
        <f t="shared" ref="S179:S226" si="17">SUM(E179:R179)</f>
        <v>0</v>
      </c>
      <c r="T179" s="19"/>
      <c r="U179" s="19"/>
      <c r="V179" s="63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>
        <f t="shared" ref="AK179:AK224" si="18">SUM(T179:AJ179)</f>
        <v>0</v>
      </c>
      <c r="AL179" s="19">
        <f t="shared" ref="AL179:AL224" si="19">S179-AK179</f>
        <v>0</v>
      </c>
      <c r="AM179" s="12" t="s">
        <v>1981</v>
      </c>
    </row>
    <row r="180" spans="1:39" ht="15.75" x14ac:dyDescent="0.25">
      <c r="A180" s="10" t="s">
        <v>905</v>
      </c>
      <c r="B180" s="11" t="s">
        <v>906</v>
      </c>
      <c r="C180" s="12" t="s">
        <v>907</v>
      </c>
      <c r="D180" s="12" t="s">
        <v>450</v>
      </c>
      <c r="E180" s="69">
        <v>8865</v>
      </c>
      <c r="F180" s="12"/>
      <c r="G180" s="12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>
        <f t="shared" si="17"/>
        <v>8865</v>
      </c>
      <c r="T180" s="19"/>
      <c r="U180" s="19"/>
      <c r="V180" s="63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>
        <f t="shared" si="18"/>
        <v>0</v>
      </c>
      <c r="AL180" s="19">
        <f t="shared" si="19"/>
        <v>8865</v>
      </c>
      <c r="AM180" s="12" t="s">
        <v>1975</v>
      </c>
    </row>
    <row r="181" spans="1:39" x14ac:dyDescent="0.25">
      <c r="A181" s="10" t="s">
        <v>908</v>
      </c>
      <c r="B181" s="11" t="s">
        <v>909</v>
      </c>
      <c r="C181" s="12" t="s">
        <v>910</v>
      </c>
      <c r="D181" s="12" t="s">
        <v>495</v>
      </c>
      <c r="E181" s="69">
        <v>1750</v>
      </c>
      <c r="F181" s="12"/>
      <c r="G181" s="12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>
        <f t="shared" si="17"/>
        <v>1750</v>
      </c>
      <c r="T181" s="19"/>
      <c r="U181" s="19"/>
      <c r="V181" s="63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>
        <f t="shared" si="18"/>
        <v>0</v>
      </c>
      <c r="AL181" s="19">
        <f t="shared" si="19"/>
        <v>1750</v>
      </c>
      <c r="AM181" s="12" t="s">
        <v>1975</v>
      </c>
    </row>
    <row r="182" spans="1:39" ht="15.75" x14ac:dyDescent="0.25">
      <c r="A182" s="10" t="s">
        <v>911</v>
      </c>
      <c r="B182" s="11" t="s">
        <v>912</v>
      </c>
      <c r="C182" s="12" t="s">
        <v>913</v>
      </c>
      <c r="D182" s="12" t="s">
        <v>450</v>
      </c>
      <c r="E182" s="69">
        <v>4127</v>
      </c>
      <c r="F182" s="12"/>
      <c r="G182" s="12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>
        <f t="shared" si="17"/>
        <v>4127</v>
      </c>
      <c r="T182" s="19"/>
      <c r="U182" s="19"/>
      <c r="V182" s="63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>
        <f t="shared" si="18"/>
        <v>0</v>
      </c>
      <c r="AL182" s="19">
        <f t="shared" si="19"/>
        <v>4127</v>
      </c>
      <c r="AM182" s="12" t="s">
        <v>1975</v>
      </c>
    </row>
    <row r="183" spans="1:39" x14ac:dyDescent="0.25">
      <c r="A183" s="10" t="s">
        <v>914</v>
      </c>
      <c r="B183" s="11" t="s">
        <v>915</v>
      </c>
      <c r="C183" s="12" t="s">
        <v>916</v>
      </c>
      <c r="D183" s="12" t="s">
        <v>450</v>
      </c>
      <c r="E183" s="69">
        <v>6191.43</v>
      </c>
      <c r="F183" s="12"/>
      <c r="G183" s="12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>
        <f t="shared" si="17"/>
        <v>6191.43</v>
      </c>
      <c r="T183" s="19"/>
      <c r="U183" s="19">
        <f>1000</f>
        <v>1000</v>
      </c>
      <c r="V183" s="63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>
        <f t="shared" si="18"/>
        <v>1000</v>
      </c>
      <c r="AL183" s="19">
        <f t="shared" si="19"/>
        <v>5191.43</v>
      </c>
      <c r="AM183" s="12" t="s">
        <v>1975</v>
      </c>
    </row>
    <row r="184" spans="1:39" ht="15.75" x14ac:dyDescent="0.25">
      <c r="A184" s="10" t="s">
        <v>917</v>
      </c>
      <c r="B184" s="11" t="s">
        <v>918</v>
      </c>
      <c r="C184" s="12" t="s">
        <v>919</v>
      </c>
      <c r="D184" s="12" t="s">
        <v>450</v>
      </c>
      <c r="E184" s="69">
        <v>4394.6000000000004</v>
      </c>
      <c r="F184" s="12"/>
      <c r="G184" s="12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>
        <f t="shared" si="17"/>
        <v>4394.6000000000004</v>
      </c>
      <c r="T184" s="19"/>
      <c r="U184" s="19"/>
      <c r="V184" s="63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>
        <f t="shared" si="18"/>
        <v>0</v>
      </c>
      <c r="AL184" s="19">
        <f t="shared" si="19"/>
        <v>4394.6000000000004</v>
      </c>
      <c r="AM184" s="12" t="s">
        <v>1975</v>
      </c>
    </row>
    <row r="185" spans="1:39" x14ac:dyDescent="0.25">
      <c r="A185" s="10" t="s">
        <v>920</v>
      </c>
      <c r="B185" s="11" t="s">
        <v>921</v>
      </c>
      <c r="C185" s="12" t="s">
        <v>922</v>
      </c>
      <c r="D185" s="12" t="s">
        <v>446</v>
      </c>
      <c r="E185" s="69">
        <v>20961.099999999999</v>
      </c>
      <c r="F185" s="12"/>
      <c r="G185" s="12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>
        <f t="shared" si="17"/>
        <v>20961.099999999999</v>
      </c>
      <c r="T185" s="19"/>
      <c r="U185" s="19">
        <f>1000</f>
        <v>1000</v>
      </c>
      <c r="V185" s="63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>
        <v>1000</v>
      </c>
      <c r="AH185" s="19"/>
      <c r="AI185" s="19"/>
      <c r="AJ185" s="19"/>
      <c r="AK185" s="19">
        <f t="shared" si="18"/>
        <v>2000</v>
      </c>
      <c r="AL185" s="19">
        <f t="shared" si="19"/>
        <v>18961.099999999999</v>
      </c>
      <c r="AM185" s="12" t="s">
        <v>1975</v>
      </c>
    </row>
    <row r="186" spans="1:39" x14ac:dyDescent="0.25">
      <c r="A186" s="10" t="s">
        <v>923</v>
      </c>
      <c r="B186" s="11" t="s">
        <v>924</v>
      </c>
      <c r="C186" s="12" t="s">
        <v>925</v>
      </c>
      <c r="D186" s="12" t="s">
        <v>457</v>
      </c>
      <c r="E186" s="69">
        <v>5.3429999999999982</v>
      </c>
      <c r="F186" s="46"/>
      <c r="G186" s="46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>
        <f t="shared" si="17"/>
        <v>5.3429999999999982</v>
      </c>
      <c r="T186" s="19"/>
      <c r="U186" s="19">
        <f>2</f>
        <v>2</v>
      </c>
      <c r="V186" s="63"/>
      <c r="W186" s="19"/>
      <c r="X186" s="19">
        <f>0.5</f>
        <v>0.5</v>
      </c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>
        <f t="shared" si="18"/>
        <v>2.5</v>
      </c>
      <c r="AL186" s="19">
        <f t="shared" si="19"/>
        <v>2.8429999999999982</v>
      </c>
      <c r="AM186" s="12" t="s">
        <v>1977</v>
      </c>
    </row>
    <row r="187" spans="1:39" ht="15.75" x14ac:dyDescent="0.25">
      <c r="A187" s="10" t="s">
        <v>926</v>
      </c>
      <c r="B187" s="11" t="s">
        <v>927</v>
      </c>
      <c r="C187" s="12" t="s">
        <v>928</v>
      </c>
      <c r="D187" s="12" t="s">
        <v>450</v>
      </c>
      <c r="E187" s="69">
        <v>5800</v>
      </c>
      <c r="F187" s="12"/>
      <c r="G187" s="12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>
        <f t="shared" si="17"/>
        <v>5800</v>
      </c>
      <c r="T187" s="19"/>
      <c r="U187" s="19"/>
      <c r="V187" s="63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>
        <f t="shared" si="18"/>
        <v>0</v>
      </c>
      <c r="AL187" s="19">
        <f t="shared" si="19"/>
        <v>5800</v>
      </c>
      <c r="AM187" s="12" t="s">
        <v>1975</v>
      </c>
    </row>
    <row r="188" spans="1:39" ht="15.75" x14ac:dyDescent="0.25">
      <c r="A188" s="10" t="s">
        <v>929</v>
      </c>
      <c r="B188" s="11" t="s">
        <v>930</v>
      </c>
      <c r="C188" s="12" t="s">
        <v>931</v>
      </c>
      <c r="D188" s="12" t="s">
        <v>450</v>
      </c>
      <c r="E188" s="69">
        <v>6690</v>
      </c>
      <c r="F188" s="12"/>
      <c r="G188" s="12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>
        <f t="shared" si="17"/>
        <v>6690</v>
      </c>
      <c r="T188" s="19"/>
      <c r="U188" s="19"/>
      <c r="V188" s="63"/>
      <c r="W188" s="19">
        <f>1000</f>
        <v>1000</v>
      </c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>
        <f t="shared" si="18"/>
        <v>1000</v>
      </c>
      <c r="AL188" s="19">
        <f t="shared" si="19"/>
        <v>5690</v>
      </c>
      <c r="AM188" s="12" t="s">
        <v>1975</v>
      </c>
    </row>
    <row r="189" spans="1:39" ht="15.75" x14ac:dyDescent="0.25">
      <c r="A189" s="10" t="s">
        <v>932</v>
      </c>
      <c r="B189" s="11" t="s">
        <v>933</v>
      </c>
      <c r="C189" s="12" t="s">
        <v>934</v>
      </c>
      <c r="D189" s="12" t="s">
        <v>506</v>
      </c>
      <c r="E189" s="69">
        <v>1150</v>
      </c>
      <c r="F189" s="12"/>
      <c r="G189" s="12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>
        <f t="shared" si="17"/>
        <v>1150</v>
      </c>
      <c r="T189" s="19"/>
      <c r="U189" s="19"/>
      <c r="V189" s="63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>
        <f t="shared" si="18"/>
        <v>0</v>
      </c>
      <c r="AL189" s="19">
        <f t="shared" si="19"/>
        <v>1150</v>
      </c>
      <c r="AM189" s="12" t="s">
        <v>1975</v>
      </c>
    </row>
    <row r="190" spans="1:39" ht="15.75" x14ac:dyDescent="0.25">
      <c r="A190" s="10" t="s">
        <v>935</v>
      </c>
      <c r="B190" s="11" t="s">
        <v>936</v>
      </c>
      <c r="C190" s="12" t="s">
        <v>937</v>
      </c>
      <c r="D190" s="12" t="s">
        <v>450</v>
      </c>
      <c r="E190" s="69">
        <v>250</v>
      </c>
      <c r="F190" s="12"/>
      <c r="G190" s="12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>
        <f t="shared" si="17"/>
        <v>250</v>
      </c>
      <c r="T190" s="19"/>
      <c r="U190" s="19"/>
      <c r="V190" s="63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>
        <f t="shared" si="18"/>
        <v>0</v>
      </c>
      <c r="AL190" s="19">
        <f t="shared" si="19"/>
        <v>250</v>
      </c>
      <c r="AM190" s="12" t="s">
        <v>1975</v>
      </c>
    </row>
    <row r="191" spans="1:39" ht="15.75" x14ac:dyDescent="0.25">
      <c r="A191" s="10" t="s">
        <v>938</v>
      </c>
      <c r="B191" s="11" t="s">
        <v>939</v>
      </c>
      <c r="C191" s="12" t="s">
        <v>940</v>
      </c>
      <c r="D191" s="12" t="s">
        <v>450</v>
      </c>
      <c r="E191" s="69">
        <v>4416</v>
      </c>
      <c r="F191" s="12"/>
      <c r="G191" s="12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>
        <f t="shared" si="17"/>
        <v>4416</v>
      </c>
      <c r="T191" s="19"/>
      <c r="U191" s="19"/>
      <c r="V191" s="63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>
        <f t="shared" si="18"/>
        <v>0</v>
      </c>
      <c r="AL191" s="19">
        <f t="shared" si="19"/>
        <v>4416</v>
      </c>
      <c r="AM191" s="12" t="s">
        <v>1975</v>
      </c>
    </row>
    <row r="192" spans="1:39" ht="15.75" x14ac:dyDescent="0.3">
      <c r="A192" s="10" t="s">
        <v>941</v>
      </c>
      <c r="B192" s="11" t="s">
        <v>942</v>
      </c>
      <c r="C192" s="17" t="s">
        <v>2209</v>
      </c>
      <c r="D192" s="12" t="s">
        <v>450</v>
      </c>
      <c r="E192" s="69">
        <v>2750</v>
      </c>
      <c r="F192" s="12"/>
      <c r="G192" s="12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>
        <f t="shared" si="17"/>
        <v>2750</v>
      </c>
      <c r="T192" s="19"/>
      <c r="U192" s="19"/>
      <c r="V192" s="63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>
        <f t="shared" si="18"/>
        <v>0</v>
      </c>
      <c r="AL192" s="19">
        <f t="shared" si="19"/>
        <v>2750</v>
      </c>
      <c r="AM192" s="12" t="s">
        <v>1975</v>
      </c>
    </row>
    <row r="193" spans="1:39" ht="15.75" x14ac:dyDescent="0.25">
      <c r="A193" s="10" t="s">
        <v>943</v>
      </c>
      <c r="B193" s="11" t="s">
        <v>944</v>
      </c>
      <c r="C193" s="12" t="s">
        <v>945</v>
      </c>
      <c r="D193" s="12" t="s">
        <v>450</v>
      </c>
      <c r="E193" s="69">
        <v>4480</v>
      </c>
      <c r="F193" s="12"/>
      <c r="G193" s="12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>
        <f t="shared" si="17"/>
        <v>4480</v>
      </c>
      <c r="T193" s="19"/>
      <c r="U193" s="19"/>
      <c r="V193" s="63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>
        <f t="shared" si="18"/>
        <v>0</v>
      </c>
      <c r="AL193" s="19">
        <f t="shared" si="19"/>
        <v>4480</v>
      </c>
      <c r="AM193" s="12" t="s">
        <v>1975</v>
      </c>
    </row>
    <row r="194" spans="1:39" ht="15.75" x14ac:dyDescent="0.25">
      <c r="A194" s="10" t="s">
        <v>946</v>
      </c>
      <c r="B194" s="11" t="s">
        <v>947</v>
      </c>
      <c r="C194" s="12" t="s">
        <v>948</v>
      </c>
      <c r="D194" s="12" t="s">
        <v>495</v>
      </c>
      <c r="E194" s="69">
        <v>1186</v>
      </c>
      <c r="F194" s="12"/>
      <c r="G194" s="12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>
        <f t="shared" si="17"/>
        <v>1186</v>
      </c>
      <c r="T194" s="19"/>
      <c r="U194" s="19"/>
      <c r="V194" s="63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>
        <f t="shared" si="18"/>
        <v>0</v>
      </c>
      <c r="AL194" s="19">
        <f t="shared" si="19"/>
        <v>1186</v>
      </c>
      <c r="AM194" s="12" t="s">
        <v>1975</v>
      </c>
    </row>
    <row r="195" spans="1:39" ht="15.75" x14ac:dyDescent="0.25">
      <c r="A195" s="10" t="s">
        <v>949</v>
      </c>
      <c r="B195" s="11" t="s">
        <v>950</v>
      </c>
      <c r="C195" s="12" t="s">
        <v>951</v>
      </c>
      <c r="D195" s="12" t="s">
        <v>457</v>
      </c>
      <c r="E195" s="69">
        <v>3000</v>
      </c>
      <c r="F195" s="12"/>
      <c r="G195" s="12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>
        <f t="shared" si="17"/>
        <v>3000</v>
      </c>
      <c r="T195" s="19"/>
      <c r="U195" s="19"/>
      <c r="V195" s="63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>
        <f t="shared" si="18"/>
        <v>0</v>
      </c>
      <c r="AL195" s="19">
        <f t="shared" si="19"/>
        <v>3000</v>
      </c>
      <c r="AM195" s="12" t="s">
        <v>1975</v>
      </c>
    </row>
    <row r="196" spans="1:39" ht="15.75" x14ac:dyDescent="0.25">
      <c r="A196" s="10" t="s">
        <v>952</v>
      </c>
      <c r="B196" s="11" t="s">
        <v>953</v>
      </c>
      <c r="C196" s="12" t="s">
        <v>954</v>
      </c>
      <c r="D196" s="12" t="s">
        <v>450</v>
      </c>
      <c r="E196" s="69">
        <v>7200</v>
      </c>
      <c r="F196" s="12"/>
      <c r="G196" s="12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>
        <f t="shared" si="17"/>
        <v>7200</v>
      </c>
      <c r="T196" s="19"/>
      <c r="U196" s="19"/>
      <c r="V196" s="63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>
        <f t="shared" si="18"/>
        <v>0</v>
      </c>
      <c r="AL196" s="19">
        <f t="shared" si="19"/>
        <v>7200</v>
      </c>
      <c r="AM196" s="12" t="s">
        <v>1975</v>
      </c>
    </row>
    <row r="197" spans="1:39" ht="15.75" x14ac:dyDescent="0.3">
      <c r="A197" s="10" t="s">
        <v>955</v>
      </c>
      <c r="B197" s="11" t="s">
        <v>956</v>
      </c>
      <c r="C197" s="17" t="s">
        <v>2210</v>
      </c>
      <c r="D197" s="12" t="s">
        <v>450</v>
      </c>
      <c r="E197" s="69">
        <v>740</v>
      </c>
      <c r="F197" s="12"/>
      <c r="G197" s="12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>
        <f t="shared" si="17"/>
        <v>740</v>
      </c>
      <c r="T197" s="19"/>
      <c r="U197" s="19"/>
      <c r="V197" s="63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>
        <f t="shared" si="18"/>
        <v>0</v>
      </c>
      <c r="AL197" s="19">
        <f t="shared" si="19"/>
        <v>740</v>
      </c>
      <c r="AM197" s="12" t="s">
        <v>1975</v>
      </c>
    </row>
    <row r="198" spans="1:39" ht="15.75" x14ac:dyDescent="0.25">
      <c r="A198" s="10" t="s">
        <v>957</v>
      </c>
      <c r="B198" s="11" t="s">
        <v>958</v>
      </c>
      <c r="C198" s="12" t="s">
        <v>959</v>
      </c>
      <c r="D198" s="12" t="s">
        <v>450</v>
      </c>
      <c r="E198" s="69">
        <v>4697</v>
      </c>
      <c r="F198" s="12"/>
      <c r="G198" s="12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>
        <f t="shared" si="17"/>
        <v>4697</v>
      </c>
      <c r="T198" s="19"/>
      <c r="U198" s="19"/>
      <c r="V198" s="63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>
        <f t="shared" si="18"/>
        <v>0</v>
      </c>
      <c r="AL198" s="19">
        <f t="shared" si="19"/>
        <v>4697</v>
      </c>
      <c r="AM198" s="12" t="s">
        <v>1975</v>
      </c>
    </row>
    <row r="199" spans="1:39" ht="15.75" x14ac:dyDescent="0.25">
      <c r="A199" s="10" t="s">
        <v>960</v>
      </c>
      <c r="B199" s="11" t="s">
        <v>961</v>
      </c>
      <c r="C199" s="12" t="s">
        <v>962</v>
      </c>
      <c r="D199" s="12" t="s">
        <v>450</v>
      </c>
      <c r="E199" s="69">
        <v>4000</v>
      </c>
      <c r="F199" s="12"/>
      <c r="G199" s="12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>
        <f t="shared" si="17"/>
        <v>4000</v>
      </c>
      <c r="T199" s="19"/>
      <c r="U199" s="19"/>
      <c r="V199" s="63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>
        <f t="shared" si="18"/>
        <v>0</v>
      </c>
      <c r="AL199" s="19">
        <f t="shared" si="19"/>
        <v>4000</v>
      </c>
      <c r="AM199" s="12" t="s">
        <v>1975</v>
      </c>
    </row>
    <row r="200" spans="1:39" x14ac:dyDescent="0.25">
      <c r="A200" s="10" t="s">
        <v>963</v>
      </c>
      <c r="B200" s="11" t="s">
        <v>964</v>
      </c>
      <c r="C200" s="12" t="s">
        <v>965</v>
      </c>
      <c r="D200" s="12" t="s">
        <v>495</v>
      </c>
      <c r="E200" s="69">
        <v>5745</v>
      </c>
      <c r="F200" s="12"/>
      <c r="G200" s="12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>
        <f t="shared" si="17"/>
        <v>5745</v>
      </c>
      <c r="T200" s="19"/>
      <c r="U200" s="19"/>
      <c r="V200" s="63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>
        <f t="shared" si="18"/>
        <v>0</v>
      </c>
      <c r="AL200" s="19">
        <f t="shared" si="19"/>
        <v>5745</v>
      </c>
      <c r="AM200" s="12" t="s">
        <v>1975</v>
      </c>
    </row>
    <row r="201" spans="1:39" ht="15.75" x14ac:dyDescent="0.25">
      <c r="A201" s="10" t="s">
        <v>966</v>
      </c>
      <c r="B201" s="11" t="s">
        <v>967</v>
      </c>
      <c r="C201" s="12" t="s">
        <v>968</v>
      </c>
      <c r="D201" s="12" t="s">
        <v>450</v>
      </c>
      <c r="E201" s="69">
        <v>16000</v>
      </c>
      <c r="F201" s="12"/>
      <c r="G201" s="12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>
        <f t="shared" si="17"/>
        <v>16000</v>
      </c>
      <c r="T201" s="19"/>
      <c r="U201" s="19"/>
      <c r="V201" s="63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>
        <f t="shared" si="18"/>
        <v>0</v>
      </c>
      <c r="AL201" s="19">
        <f t="shared" si="19"/>
        <v>16000</v>
      </c>
      <c r="AM201" s="12" t="s">
        <v>1975</v>
      </c>
    </row>
    <row r="202" spans="1:39" ht="15.75" x14ac:dyDescent="0.25">
      <c r="A202" s="10" t="s">
        <v>969</v>
      </c>
      <c r="B202" s="11" t="s">
        <v>970</v>
      </c>
      <c r="C202" s="12" t="s">
        <v>971</v>
      </c>
      <c r="D202" s="12" t="s">
        <v>450</v>
      </c>
      <c r="E202" s="69">
        <v>8230</v>
      </c>
      <c r="F202" s="12"/>
      <c r="G202" s="12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>
        <f t="shared" si="17"/>
        <v>8230</v>
      </c>
      <c r="T202" s="19"/>
      <c r="U202" s="19"/>
      <c r="V202" s="63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>
        <f t="shared" si="18"/>
        <v>0</v>
      </c>
      <c r="AL202" s="19">
        <f t="shared" si="19"/>
        <v>8230</v>
      </c>
      <c r="AM202" s="12" t="s">
        <v>1975</v>
      </c>
    </row>
    <row r="203" spans="1:39" ht="15.75" x14ac:dyDescent="0.25">
      <c r="A203" s="10" t="s">
        <v>972</v>
      </c>
      <c r="B203" s="11" t="s">
        <v>973</v>
      </c>
      <c r="C203" s="12" t="s">
        <v>974</v>
      </c>
      <c r="D203" s="12" t="s">
        <v>450</v>
      </c>
      <c r="E203" s="69">
        <v>900</v>
      </c>
      <c r="F203" s="12"/>
      <c r="G203" s="12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>
        <f t="shared" si="17"/>
        <v>900</v>
      </c>
      <c r="T203" s="19"/>
      <c r="U203" s="19"/>
      <c r="V203" s="63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>
        <f t="shared" si="18"/>
        <v>0</v>
      </c>
      <c r="AL203" s="19">
        <f t="shared" si="19"/>
        <v>900</v>
      </c>
      <c r="AM203" s="12" t="s">
        <v>1975</v>
      </c>
    </row>
    <row r="204" spans="1:39" x14ac:dyDescent="0.25">
      <c r="A204" s="10" t="s">
        <v>975</v>
      </c>
      <c r="B204" s="11" t="s">
        <v>976</v>
      </c>
      <c r="C204" s="12" t="s">
        <v>922</v>
      </c>
      <c r="D204" s="12" t="s">
        <v>446</v>
      </c>
      <c r="E204" s="69">
        <v>2.25</v>
      </c>
      <c r="F204" s="12"/>
      <c r="G204" s="12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>
        <f t="shared" si="17"/>
        <v>2.25</v>
      </c>
      <c r="T204" s="19"/>
      <c r="U204" s="19"/>
      <c r="V204" s="63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>
        <f t="shared" si="18"/>
        <v>0</v>
      </c>
      <c r="AL204" s="19">
        <f t="shared" si="19"/>
        <v>2.25</v>
      </c>
      <c r="AM204" s="12" t="s">
        <v>1977</v>
      </c>
    </row>
    <row r="205" spans="1:39" ht="15.75" x14ac:dyDescent="0.3">
      <c r="A205" s="10" t="s">
        <v>977</v>
      </c>
      <c r="B205" s="11" t="s">
        <v>978</v>
      </c>
      <c r="C205" s="17" t="s">
        <v>2211</v>
      </c>
      <c r="D205" s="12" t="s">
        <v>506</v>
      </c>
      <c r="E205" s="69">
        <v>0</v>
      </c>
      <c r="F205" s="12"/>
      <c r="G205" s="12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>
        <f t="shared" si="17"/>
        <v>0</v>
      </c>
      <c r="T205" s="19"/>
      <c r="U205" s="19"/>
      <c r="V205" s="63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>
        <f t="shared" si="18"/>
        <v>0</v>
      </c>
      <c r="AL205" s="19">
        <f t="shared" si="19"/>
        <v>0</v>
      </c>
      <c r="AM205" s="12" t="s">
        <v>1975</v>
      </c>
    </row>
    <row r="206" spans="1:39" ht="15.75" x14ac:dyDescent="0.25">
      <c r="A206" s="10" t="s">
        <v>979</v>
      </c>
      <c r="B206" s="11" t="s">
        <v>980</v>
      </c>
      <c r="C206" s="12" t="s">
        <v>981</v>
      </c>
      <c r="D206" s="12" t="s">
        <v>450</v>
      </c>
      <c r="E206" s="69">
        <v>1100</v>
      </c>
      <c r="F206" s="12"/>
      <c r="G206" s="12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>
        <f t="shared" si="17"/>
        <v>1100</v>
      </c>
      <c r="T206" s="19"/>
      <c r="U206" s="19"/>
      <c r="V206" s="63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>
        <f t="shared" si="18"/>
        <v>0</v>
      </c>
      <c r="AL206" s="19">
        <f t="shared" si="19"/>
        <v>1100</v>
      </c>
      <c r="AM206" s="12" t="s">
        <v>1975</v>
      </c>
    </row>
    <row r="207" spans="1:39" ht="15.75" x14ac:dyDescent="0.25">
      <c r="A207" s="10" t="s">
        <v>982</v>
      </c>
      <c r="B207" s="11" t="s">
        <v>983</v>
      </c>
      <c r="C207" s="12" t="s">
        <v>984</v>
      </c>
      <c r="D207" s="12" t="s">
        <v>450</v>
      </c>
      <c r="E207" s="69">
        <v>2500</v>
      </c>
      <c r="F207" s="12"/>
      <c r="G207" s="12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>
        <f t="shared" si="17"/>
        <v>2500</v>
      </c>
      <c r="T207" s="19"/>
      <c r="U207" s="19"/>
      <c r="V207" s="63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>
        <f t="shared" si="18"/>
        <v>0</v>
      </c>
      <c r="AL207" s="19">
        <f t="shared" si="19"/>
        <v>2500</v>
      </c>
      <c r="AM207" s="12" t="s">
        <v>1975</v>
      </c>
    </row>
    <row r="208" spans="1:39" x14ac:dyDescent="0.25">
      <c r="A208" s="10" t="s">
        <v>985</v>
      </c>
      <c r="B208" s="11" t="s">
        <v>986</v>
      </c>
      <c r="C208" s="12" t="s">
        <v>987</v>
      </c>
      <c r="D208" s="12" t="s">
        <v>450</v>
      </c>
      <c r="E208" s="69">
        <v>450</v>
      </c>
      <c r="F208" s="12"/>
      <c r="G208" s="12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>
        <f t="shared" si="17"/>
        <v>450</v>
      </c>
      <c r="T208" s="19"/>
      <c r="U208" s="19"/>
      <c r="V208" s="63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>
        <f t="shared" si="18"/>
        <v>0</v>
      </c>
      <c r="AL208" s="19">
        <f t="shared" si="19"/>
        <v>450</v>
      </c>
      <c r="AM208" s="12" t="s">
        <v>1975</v>
      </c>
    </row>
    <row r="209" spans="1:39" ht="15.75" x14ac:dyDescent="0.3">
      <c r="A209" s="10" t="s">
        <v>988</v>
      </c>
      <c r="B209" s="11" t="s">
        <v>989</v>
      </c>
      <c r="C209" s="17" t="s">
        <v>2212</v>
      </c>
      <c r="D209" s="12" t="s">
        <v>450</v>
      </c>
      <c r="E209" s="69">
        <v>1400</v>
      </c>
      <c r="F209" s="12"/>
      <c r="G209" s="12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>
        <f t="shared" si="17"/>
        <v>1400</v>
      </c>
      <c r="T209" s="19"/>
      <c r="U209" s="19"/>
      <c r="V209" s="63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>
        <f t="shared" si="18"/>
        <v>0</v>
      </c>
      <c r="AL209" s="19">
        <f t="shared" si="19"/>
        <v>1400</v>
      </c>
      <c r="AM209" s="12" t="s">
        <v>1975</v>
      </c>
    </row>
    <row r="210" spans="1:39" ht="15.75" x14ac:dyDescent="0.25">
      <c r="A210" s="10" t="s">
        <v>990</v>
      </c>
      <c r="B210" s="11" t="s">
        <v>991</v>
      </c>
      <c r="C210" s="12" t="s">
        <v>992</v>
      </c>
      <c r="D210" s="12" t="s">
        <v>450</v>
      </c>
      <c r="E210" s="69">
        <v>2000</v>
      </c>
      <c r="F210" s="12"/>
      <c r="G210" s="12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>
        <f t="shared" si="17"/>
        <v>2000</v>
      </c>
      <c r="T210" s="19"/>
      <c r="U210" s="19"/>
      <c r="V210" s="63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>
        <f t="shared" si="18"/>
        <v>0</v>
      </c>
      <c r="AL210" s="19">
        <f t="shared" si="19"/>
        <v>2000</v>
      </c>
      <c r="AM210" s="12" t="s">
        <v>1975</v>
      </c>
    </row>
    <row r="211" spans="1:39" ht="15.75" x14ac:dyDescent="0.25">
      <c r="A211" s="10" t="s">
        <v>993</v>
      </c>
      <c r="B211" s="11" t="s">
        <v>994</v>
      </c>
      <c r="C211" s="12" t="s">
        <v>995</v>
      </c>
      <c r="D211" s="12" t="s">
        <v>495</v>
      </c>
      <c r="E211" s="69">
        <v>88</v>
      </c>
      <c r="F211" s="12"/>
      <c r="G211" s="12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>
        <f t="shared" si="17"/>
        <v>88</v>
      </c>
      <c r="T211" s="19"/>
      <c r="U211" s="19"/>
      <c r="V211" s="63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>
        <f t="shared" si="18"/>
        <v>0</v>
      </c>
      <c r="AL211" s="19">
        <f t="shared" si="19"/>
        <v>88</v>
      </c>
      <c r="AM211" s="12" t="s">
        <v>1975</v>
      </c>
    </row>
    <row r="212" spans="1:39" ht="15.75" x14ac:dyDescent="0.25">
      <c r="A212" s="10" t="s">
        <v>996</v>
      </c>
      <c r="B212" s="11" t="s">
        <v>997</v>
      </c>
      <c r="C212" s="12" t="s">
        <v>998</v>
      </c>
      <c r="D212" s="12" t="s">
        <v>457</v>
      </c>
      <c r="E212" s="69">
        <v>750</v>
      </c>
      <c r="F212" s="12"/>
      <c r="G212" s="12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>
        <f t="shared" si="17"/>
        <v>750</v>
      </c>
      <c r="T212" s="19"/>
      <c r="U212" s="19"/>
      <c r="V212" s="63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>
        <f t="shared" si="18"/>
        <v>0</v>
      </c>
      <c r="AL212" s="19">
        <f t="shared" si="19"/>
        <v>750</v>
      </c>
      <c r="AM212" s="12" t="s">
        <v>1975</v>
      </c>
    </row>
    <row r="213" spans="1:39" x14ac:dyDescent="0.25">
      <c r="A213" s="10" t="s">
        <v>999</v>
      </c>
      <c r="B213" s="11" t="s">
        <v>1000</v>
      </c>
      <c r="C213" s="12" t="s">
        <v>1001</v>
      </c>
      <c r="D213" s="12" t="s">
        <v>450</v>
      </c>
      <c r="E213" s="69">
        <v>50</v>
      </c>
      <c r="F213" s="12"/>
      <c r="G213" s="12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>
        <f t="shared" si="17"/>
        <v>50</v>
      </c>
      <c r="T213" s="19"/>
      <c r="U213" s="19"/>
      <c r="V213" s="63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>
        <f t="shared" si="18"/>
        <v>0</v>
      </c>
      <c r="AL213" s="19">
        <f t="shared" si="19"/>
        <v>50</v>
      </c>
      <c r="AM213" s="12" t="s">
        <v>1975</v>
      </c>
    </row>
    <row r="214" spans="1:39" ht="15.75" x14ac:dyDescent="0.3">
      <c r="A214" s="10" t="s">
        <v>1002</v>
      </c>
      <c r="B214" s="11" t="s">
        <v>1003</v>
      </c>
      <c r="C214" s="17" t="s">
        <v>2213</v>
      </c>
      <c r="D214" s="12" t="s">
        <v>495</v>
      </c>
      <c r="E214" s="69">
        <v>1000</v>
      </c>
      <c r="F214" s="12"/>
      <c r="G214" s="12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>
        <f t="shared" si="17"/>
        <v>1000</v>
      </c>
      <c r="T214" s="19"/>
      <c r="U214" s="19"/>
      <c r="V214" s="63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>
        <f t="shared" si="18"/>
        <v>0</v>
      </c>
      <c r="AL214" s="19">
        <f t="shared" si="19"/>
        <v>1000</v>
      </c>
      <c r="AM214" s="12" t="s">
        <v>1975</v>
      </c>
    </row>
    <row r="215" spans="1:39" ht="15.75" x14ac:dyDescent="0.3">
      <c r="A215" s="10" t="s">
        <v>1004</v>
      </c>
      <c r="B215" s="11" t="s">
        <v>1005</v>
      </c>
      <c r="C215" s="17" t="s">
        <v>2214</v>
      </c>
      <c r="D215" s="12" t="s">
        <v>457</v>
      </c>
      <c r="E215" s="69">
        <v>997.3</v>
      </c>
      <c r="F215" s="12"/>
      <c r="G215" s="12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>
        <f t="shared" si="17"/>
        <v>997.3</v>
      </c>
      <c r="T215" s="19"/>
      <c r="U215" s="19"/>
      <c r="V215" s="63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>
        <f t="shared" si="18"/>
        <v>0</v>
      </c>
      <c r="AL215" s="19">
        <f t="shared" si="19"/>
        <v>997.3</v>
      </c>
      <c r="AM215" s="12" t="s">
        <v>1975</v>
      </c>
    </row>
    <row r="216" spans="1:39" ht="15.75" x14ac:dyDescent="0.25">
      <c r="A216" s="10" t="s">
        <v>1006</v>
      </c>
      <c r="B216" s="11" t="s">
        <v>1007</v>
      </c>
      <c r="C216" s="12" t="s">
        <v>1008</v>
      </c>
      <c r="D216" s="12" t="s">
        <v>450</v>
      </c>
      <c r="E216" s="69">
        <v>0</v>
      </c>
      <c r="F216" s="12"/>
      <c r="G216" s="12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>
        <f t="shared" si="17"/>
        <v>0</v>
      </c>
      <c r="T216" s="19"/>
      <c r="U216" s="19"/>
      <c r="V216" s="63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>
        <f t="shared" si="18"/>
        <v>0</v>
      </c>
      <c r="AL216" s="19">
        <f t="shared" si="19"/>
        <v>0</v>
      </c>
      <c r="AM216" s="12" t="s">
        <v>1975</v>
      </c>
    </row>
    <row r="217" spans="1:39" ht="16.5" x14ac:dyDescent="0.25">
      <c r="A217" s="10" t="s">
        <v>1009</v>
      </c>
      <c r="B217" s="11" t="s">
        <v>1010</v>
      </c>
      <c r="C217" s="12" t="s">
        <v>916</v>
      </c>
      <c r="D217" s="12" t="s">
        <v>450</v>
      </c>
      <c r="E217" s="69">
        <v>1</v>
      </c>
      <c r="F217" s="12"/>
      <c r="G217" s="12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>
        <f t="shared" si="17"/>
        <v>1</v>
      </c>
      <c r="T217" s="19"/>
      <c r="U217" s="19"/>
      <c r="V217" s="63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>
        <f t="shared" si="18"/>
        <v>0</v>
      </c>
      <c r="AL217" s="19">
        <f t="shared" si="19"/>
        <v>1</v>
      </c>
      <c r="AM217" s="12" t="s">
        <v>1976</v>
      </c>
    </row>
    <row r="218" spans="1:39" x14ac:dyDescent="0.25">
      <c r="A218" s="10" t="s">
        <v>1011</v>
      </c>
      <c r="B218" s="11" t="s">
        <v>1012</v>
      </c>
      <c r="C218" s="12" t="s">
        <v>1013</v>
      </c>
      <c r="D218" s="12" t="s">
        <v>1014</v>
      </c>
      <c r="E218" s="69">
        <v>225</v>
      </c>
      <c r="F218" s="12"/>
      <c r="G218" s="12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>
        <f t="shared" si="17"/>
        <v>225</v>
      </c>
      <c r="T218" s="19"/>
      <c r="U218" s="19"/>
      <c r="V218" s="63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>
        <f t="shared" si="18"/>
        <v>0</v>
      </c>
      <c r="AL218" s="19">
        <f t="shared" si="19"/>
        <v>225</v>
      </c>
      <c r="AM218" s="12" t="s">
        <v>1975</v>
      </c>
    </row>
    <row r="219" spans="1:39" x14ac:dyDescent="0.25">
      <c r="A219" s="10" t="s">
        <v>1015</v>
      </c>
      <c r="B219" s="11" t="s">
        <v>1016</v>
      </c>
      <c r="C219" s="12" t="s">
        <v>1017</v>
      </c>
      <c r="D219" s="12" t="s">
        <v>450</v>
      </c>
      <c r="E219" s="69">
        <v>990</v>
      </c>
      <c r="F219" s="12"/>
      <c r="G219" s="12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>
        <f t="shared" si="17"/>
        <v>990</v>
      </c>
      <c r="T219" s="19"/>
      <c r="U219" s="19"/>
      <c r="V219" s="63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>
        <f t="shared" si="18"/>
        <v>0</v>
      </c>
      <c r="AL219" s="19">
        <f t="shared" si="19"/>
        <v>990</v>
      </c>
      <c r="AM219" s="12" t="s">
        <v>1975</v>
      </c>
    </row>
    <row r="220" spans="1:39" ht="15.75" x14ac:dyDescent="0.3">
      <c r="A220" s="10" t="s">
        <v>1018</v>
      </c>
      <c r="B220" s="11" t="s">
        <v>1019</v>
      </c>
      <c r="C220" s="17" t="s">
        <v>2215</v>
      </c>
      <c r="D220" s="12" t="s">
        <v>1020</v>
      </c>
      <c r="E220" s="69">
        <v>2049</v>
      </c>
      <c r="F220" s="12"/>
      <c r="G220" s="12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>
        <f t="shared" si="17"/>
        <v>2049</v>
      </c>
      <c r="T220" s="19"/>
      <c r="U220" s="19"/>
      <c r="V220" s="63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>
        <f t="shared" si="18"/>
        <v>0</v>
      </c>
      <c r="AL220" s="19">
        <f t="shared" si="19"/>
        <v>2049</v>
      </c>
      <c r="AM220" s="12" t="s">
        <v>1975</v>
      </c>
    </row>
    <row r="221" spans="1:39" ht="15.75" x14ac:dyDescent="0.3">
      <c r="A221" s="10" t="s">
        <v>1021</v>
      </c>
      <c r="B221" s="11" t="s">
        <v>1022</v>
      </c>
      <c r="C221" s="17" t="s">
        <v>2212</v>
      </c>
      <c r="D221" s="12" t="s">
        <v>450</v>
      </c>
      <c r="E221" s="69">
        <v>1000</v>
      </c>
      <c r="F221" s="12"/>
      <c r="G221" s="12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>
        <f t="shared" si="17"/>
        <v>1000</v>
      </c>
      <c r="T221" s="19"/>
      <c r="U221" s="19"/>
      <c r="V221" s="63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>
        <f t="shared" si="18"/>
        <v>0</v>
      </c>
      <c r="AL221" s="19">
        <f t="shared" si="19"/>
        <v>1000</v>
      </c>
      <c r="AM221" s="12" t="s">
        <v>1975</v>
      </c>
    </row>
    <row r="222" spans="1:39" ht="15.75" x14ac:dyDescent="0.3">
      <c r="A222" s="10" t="s">
        <v>1023</v>
      </c>
      <c r="B222" s="11" t="s">
        <v>1024</v>
      </c>
      <c r="C222" s="17" t="s">
        <v>2216</v>
      </c>
      <c r="D222" s="12" t="s">
        <v>495</v>
      </c>
      <c r="E222" s="69">
        <v>975</v>
      </c>
      <c r="F222" s="12"/>
      <c r="G222" s="12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>
        <f t="shared" si="17"/>
        <v>975</v>
      </c>
      <c r="T222" s="19"/>
      <c r="U222" s="19"/>
      <c r="V222" s="63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>
        <f t="shared" si="18"/>
        <v>0</v>
      </c>
      <c r="AL222" s="19">
        <f t="shared" si="19"/>
        <v>975</v>
      </c>
      <c r="AM222" s="12" t="s">
        <v>1982</v>
      </c>
    </row>
    <row r="223" spans="1:39" ht="15.75" x14ac:dyDescent="0.3">
      <c r="A223" s="10" t="s">
        <v>1025</v>
      </c>
      <c r="B223" s="18" t="s">
        <v>1026</v>
      </c>
      <c r="C223" s="17" t="s">
        <v>2217</v>
      </c>
      <c r="D223" s="12" t="s">
        <v>450</v>
      </c>
      <c r="E223" s="69">
        <v>2</v>
      </c>
      <c r="F223" s="12"/>
      <c r="G223" s="12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>
        <f t="shared" si="17"/>
        <v>2</v>
      </c>
      <c r="T223" s="19"/>
      <c r="U223" s="19"/>
      <c r="V223" s="63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>
        <f t="shared" si="18"/>
        <v>0</v>
      </c>
      <c r="AL223" s="19">
        <f t="shared" si="19"/>
        <v>2</v>
      </c>
      <c r="AM223" s="12" t="s">
        <v>1977</v>
      </c>
    </row>
    <row r="224" spans="1:39" x14ac:dyDescent="0.25">
      <c r="A224" s="10" t="s">
        <v>1027</v>
      </c>
      <c r="B224" s="18" t="s">
        <v>2136</v>
      </c>
      <c r="C224" s="17"/>
      <c r="D224" s="12"/>
      <c r="E224" s="69">
        <v>0</v>
      </c>
      <c r="F224" s="12"/>
      <c r="G224" s="12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>
        <f t="shared" si="17"/>
        <v>0</v>
      </c>
      <c r="T224" s="19"/>
      <c r="U224" s="19"/>
      <c r="V224" s="63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>
        <f t="shared" si="18"/>
        <v>0</v>
      </c>
      <c r="AL224" s="19">
        <f t="shared" si="19"/>
        <v>0</v>
      </c>
      <c r="AM224" s="12" t="s">
        <v>1976</v>
      </c>
    </row>
    <row r="225" spans="1:39" x14ac:dyDescent="0.25">
      <c r="A225" s="10" t="s">
        <v>1028</v>
      </c>
      <c r="B225" s="18" t="s">
        <v>1029</v>
      </c>
      <c r="C225" s="17"/>
      <c r="D225" s="12"/>
      <c r="E225" s="69">
        <v>1</v>
      </c>
      <c r="F225" s="12"/>
      <c r="G225" s="12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>
        <f t="shared" si="17"/>
        <v>1</v>
      </c>
      <c r="T225" s="19"/>
      <c r="U225" s="19"/>
      <c r="V225" s="63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>
        <v>0</v>
      </c>
      <c r="AL225" s="19">
        <v>1</v>
      </c>
      <c r="AM225" s="12"/>
    </row>
    <row r="226" spans="1:39" x14ac:dyDescent="0.25">
      <c r="A226" s="10" t="s">
        <v>1030</v>
      </c>
      <c r="B226" s="18" t="s">
        <v>1031</v>
      </c>
      <c r="C226" s="17"/>
      <c r="D226" s="12"/>
      <c r="E226" s="69">
        <v>2</v>
      </c>
      <c r="F226" s="12"/>
      <c r="G226" s="12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>
        <f t="shared" si="17"/>
        <v>2</v>
      </c>
      <c r="T226" s="19"/>
      <c r="U226" s="19"/>
      <c r="V226" s="63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>
        <v>0</v>
      </c>
      <c r="AL226" s="19">
        <v>2</v>
      </c>
      <c r="AM226" s="12" t="s">
        <v>1976</v>
      </c>
    </row>
    <row r="227" spans="1:39" ht="15.75" x14ac:dyDescent="0.3">
      <c r="A227" s="10" t="s">
        <v>2011</v>
      </c>
      <c r="B227" s="18" t="s">
        <v>2012</v>
      </c>
      <c r="C227" s="17" t="s">
        <v>2218</v>
      </c>
      <c r="D227" s="12" t="s">
        <v>1681</v>
      </c>
      <c r="E227" s="69">
        <v>0</v>
      </c>
      <c r="F227" s="12"/>
      <c r="G227" s="12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>
        <f>H227+I227+J227+K227+L227+M227+N227+O227+P227+R227</f>
        <v>0</v>
      </c>
      <c r="T227" s="19"/>
      <c r="U227" s="19"/>
      <c r="V227" s="63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>
        <f>T227+U227+V227+W227+X227+Y227+Z227+AA227+AB227+AC227+AD227+AE227+AF227+AG227+AJ227</f>
        <v>0</v>
      </c>
      <c r="AL227" s="19">
        <f>S227-AK227</f>
        <v>0</v>
      </c>
      <c r="AM227" s="12" t="s">
        <v>1975</v>
      </c>
    </row>
    <row r="228" spans="1:39" ht="15.75" x14ac:dyDescent="0.3">
      <c r="A228" s="10" t="s">
        <v>2077</v>
      </c>
      <c r="B228" s="18" t="s">
        <v>2123</v>
      </c>
      <c r="C228" s="17" t="s">
        <v>2219</v>
      </c>
      <c r="D228" s="12" t="s">
        <v>450</v>
      </c>
      <c r="E228" s="69">
        <v>1000</v>
      </c>
      <c r="F228" s="12"/>
      <c r="G228" s="12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>
        <f t="shared" ref="S228:S259" si="20">SUM(E228:R228)</f>
        <v>1000</v>
      </c>
      <c r="T228" s="19"/>
      <c r="U228" s="19"/>
      <c r="V228" s="63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>
        <f>SUM(T228:AJ228)</f>
        <v>0</v>
      </c>
      <c r="AL228" s="19">
        <f>S228-AK228</f>
        <v>1000</v>
      </c>
      <c r="AM228" s="12" t="s">
        <v>1975</v>
      </c>
    </row>
    <row r="229" spans="1:39" x14ac:dyDescent="0.25">
      <c r="A229" s="80" t="s">
        <v>1032</v>
      </c>
      <c r="B229" s="80"/>
      <c r="C229" s="80"/>
      <c r="D229" s="9"/>
      <c r="E229" s="69">
        <v>0</v>
      </c>
      <c r="F229" s="12"/>
      <c r="G229" s="12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>
        <f t="shared" si="20"/>
        <v>0</v>
      </c>
      <c r="T229" s="19"/>
      <c r="U229" s="19"/>
      <c r="V229" s="63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>
        <f>SUM(T229:AJ229)</f>
        <v>0</v>
      </c>
      <c r="AL229" s="19">
        <f>S229-AK229</f>
        <v>0</v>
      </c>
      <c r="AM229" s="12"/>
    </row>
    <row r="230" spans="1:39" x14ac:dyDescent="0.25">
      <c r="A230" s="10" t="s">
        <v>1033</v>
      </c>
      <c r="B230" s="11" t="s">
        <v>1034</v>
      </c>
      <c r="C230" s="12" t="s">
        <v>1035</v>
      </c>
      <c r="D230" s="12" t="s">
        <v>642</v>
      </c>
      <c r="E230" s="69">
        <v>143.19999999999999</v>
      </c>
      <c r="F230" s="12"/>
      <c r="G230" s="12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>
        <f t="shared" si="20"/>
        <v>143.19999999999999</v>
      </c>
      <c r="T230" s="19"/>
      <c r="U230" s="19"/>
      <c r="V230" s="63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>
        <f>SUM(T230:AJ230)</f>
        <v>0</v>
      </c>
      <c r="AL230" s="19">
        <f>S230-AK230</f>
        <v>143.19999999999999</v>
      </c>
      <c r="AM230" s="12" t="s">
        <v>1975</v>
      </c>
    </row>
    <row r="231" spans="1:39" x14ac:dyDescent="0.25">
      <c r="A231" s="10" t="s">
        <v>1036</v>
      </c>
      <c r="B231" s="11" t="s">
        <v>1037</v>
      </c>
      <c r="C231" s="12" t="s">
        <v>2137</v>
      </c>
      <c r="D231" s="12" t="s">
        <v>642</v>
      </c>
      <c r="E231" s="69">
        <v>0</v>
      </c>
      <c r="F231" s="12"/>
      <c r="G231" s="12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>
        <f t="shared" si="20"/>
        <v>0</v>
      </c>
      <c r="T231" s="19"/>
      <c r="U231" s="19"/>
      <c r="V231" s="63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>
        <f>SUM(T231:AJ231)</f>
        <v>0</v>
      </c>
      <c r="AL231" s="19">
        <f>S231-AK231</f>
        <v>0</v>
      </c>
      <c r="AM231" s="12" t="s">
        <v>1975</v>
      </c>
    </row>
    <row r="232" spans="1:39" ht="15.75" x14ac:dyDescent="0.3">
      <c r="A232" s="10" t="s">
        <v>2080</v>
      </c>
      <c r="B232" s="11" t="s">
        <v>2081</v>
      </c>
      <c r="C232" s="17" t="s">
        <v>2220</v>
      </c>
      <c r="D232" s="12" t="s">
        <v>642</v>
      </c>
      <c r="E232" s="69">
        <v>100</v>
      </c>
      <c r="F232" s="12"/>
      <c r="G232" s="12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>
        <f t="shared" si="20"/>
        <v>100</v>
      </c>
      <c r="T232" s="19"/>
      <c r="U232" s="19"/>
      <c r="V232" s="63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>
        <f t="shared" ref="AK232:AK238" si="21">SUM(T232:AJ232)</f>
        <v>0</v>
      </c>
      <c r="AL232" s="19">
        <f t="shared" ref="AL232:AL238" si="22">S232-AK232</f>
        <v>100</v>
      </c>
      <c r="AM232" s="12" t="s">
        <v>1975</v>
      </c>
    </row>
    <row r="233" spans="1:39" x14ac:dyDescent="0.25">
      <c r="A233" s="80" t="s">
        <v>1038</v>
      </c>
      <c r="B233" s="80"/>
      <c r="C233" s="80"/>
      <c r="D233" s="9"/>
      <c r="E233" s="69">
        <v>0</v>
      </c>
      <c r="F233" s="12"/>
      <c r="G233" s="12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>
        <f t="shared" si="20"/>
        <v>0</v>
      </c>
      <c r="T233" s="19"/>
      <c r="U233" s="19"/>
      <c r="V233" s="63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>
        <f t="shared" si="21"/>
        <v>0</v>
      </c>
      <c r="AL233" s="19">
        <f t="shared" si="22"/>
        <v>0</v>
      </c>
      <c r="AM233" s="12"/>
    </row>
    <row r="234" spans="1:39" ht="15.75" x14ac:dyDescent="0.25">
      <c r="A234" s="10" t="s">
        <v>1039</v>
      </c>
      <c r="B234" s="11" t="s">
        <v>1040</v>
      </c>
      <c r="C234" s="12" t="s">
        <v>1041</v>
      </c>
      <c r="D234" s="12" t="s">
        <v>1042</v>
      </c>
      <c r="E234" s="69">
        <v>1470</v>
      </c>
      <c r="F234" s="12"/>
      <c r="G234" s="12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>
        <f t="shared" si="20"/>
        <v>1470</v>
      </c>
      <c r="T234" s="19"/>
      <c r="U234" s="19"/>
      <c r="V234" s="63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>
        <f t="shared" si="21"/>
        <v>0</v>
      </c>
      <c r="AL234" s="19">
        <f t="shared" si="22"/>
        <v>1470</v>
      </c>
      <c r="AM234" s="12" t="s">
        <v>1975</v>
      </c>
    </row>
    <row r="235" spans="1:39" ht="15.75" x14ac:dyDescent="0.25">
      <c r="A235" s="10" t="s">
        <v>1043</v>
      </c>
      <c r="B235" s="11" t="s">
        <v>1044</v>
      </c>
      <c r="C235" s="12" t="s">
        <v>1045</v>
      </c>
      <c r="D235" s="12" t="s">
        <v>450</v>
      </c>
      <c r="E235" s="69">
        <v>8386.4860000000008</v>
      </c>
      <c r="F235" s="12"/>
      <c r="G235" s="12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>
        <f t="shared" si="20"/>
        <v>8386.4860000000008</v>
      </c>
      <c r="T235" s="19"/>
      <c r="U235" s="19"/>
      <c r="V235" s="71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>
        <f t="shared" si="21"/>
        <v>0</v>
      </c>
      <c r="AL235" s="19">
        <f t="shared" si="22"/>
        <v>8386.4860000000008</v>
      </c>
      <c r="AM235" s="12" t="s">
        <v>1975</v>
      </c>
    </row>
    <row r="236" spans="1:39" x14ac:dyDescent="0.25">
      <c r="A236" s="10" t="s">
        <v>1046</v>
      </c>
      <c r="B236" s="11" t="s">
        <v>2405</v>
      </c>
      <c r="C236" s="12" t="s">
        <v>1047</v>
      </c>
      <c r="D236" s="12" t="s">
        <v>1048</v>
      </c>
      <c r="E236" s="69">
        <v>0</v>
      </c>
      <c r="F236" s="12"/>
      <c r="G236" s="12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>
        <f>500</f>
        <v>500</v>
      </c>
      <c r="S236" s="19">
        <f t="shared" si="20"/>
        <v>500</v>
      </c>
      <c r="T236" s="19"/>
      <c r="U236" s="19"/>
      <c r="V236" s="63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>
        <f t="shared" si="21"/>
        <v>0</v>
      </c>
      <c r="AL236" s="19">
        <f t="shared" si="22"/>
        <v>500</v>
      </c>
      <c r="AM236" s="12" t="s">
        <v>1975</v>
      </c>
    </row>
    <row r="237" spans="1:39" x14ac:dyDescent="0.25">
      <c r="A237" s="10" t="s">
        <v>1049</v>
      </c>
      <c r="B237" s="11" t="s">
        <v>1050</v>
      </c>
      <c r="C237" s="12" t="s">
        <v>1047</v>
      </c>
      <c r="D237" s="12" t="s">
        <v>450</v>
      </c>
      <c r="E237" s="69">
        <v>1</v>
      </c>
      <c r="F237" s="12"/>
      <c r="G237" s="12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>
        <f t="shared" si="20"/>
        <v>1</v>
      </c>
      <c r="T237" s="19"/>
      <c r="U237" s="19"/>
      <c r="V237" s="63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>
        <f t="shared" si="21"/>
        <v>0</v>
      </c>
      <c r="AL237" s="19">
        <f t="shared" si="22"/>
        <v>1</v>
      </c>
      <c r="AM237" s="12" t="s">
        <v>1976</v>
      </c>
    </row>
    <row r="238" spans="1:39" x14ac:dyDescent="0.25">
      <c r="A238" s="10" t="s">
        <v>1051</v>
      </c>
      <c r="B238" s="11" t="s">
        <v>1052</v>
      </c>
      <c r="C238" s="12" t="s">
        <v>1053</v>
      </c>
      <c r="D238" s="12"/>
      <c r="E238" s="69">
        <v>1</v>
      </c>
      <c r="F238" s="46"/>
      <c r="G238" s="46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>
        <f t="shared" si="20"/>
        <v>1</v>
      </c>
      <c r="T238" s="19"/>
      <c r="U238" s="19"/>
      <c r="V238" s="63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>
        <f t="shared" si="21"/>
        <v>0</v>
      </c>
      <c r="AL238" s="19">
        <f t="shared" si="22"/>
        <v>1</v>
      </c>
      <c r="AM238" s="12"/>
    </row>
    <row r="239" spans="1:39" x14ac:dyDescent="0.25">
      <c r="A239" s="10" t="s">
        <v>1054</v>
      </c>
      <c r="B239" s="11" t="s">
        <v>1055</v>
      </c>
      <c r="C239" s="12" t="s">
        <v>1047</v>
      </c>
      <c r="D239" s="12" t="s">
        <v>1056</v>
      </c>
      <c r="E239" s="69">
        <v>460</v>
      </c>
      <c r="F239" s="12"/>
      <c r="G239" s="12"/>
      <c r="H239" s="63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>
        <f t="shared" si="20"/>
        <v>460</v>
      </c>
      <c r="T239" s="19"/>
      <c r="U239" s="19"/>
      <c r="V239" s="63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>
        <f>SUM(T239:AJ239)</f>
        <v>0</v>
      </c>
      <c r="AL239" s="19">
        <f>S239-AK239</f>
        <v>460</v>
      </c>
      <c r="AM239" s="12" t="s">
        <v>1975</v>
      </c>
    </row>
    <row r="240" spans="1:39" x14ac:dyDescent="0.25">
      <c r="A240" s="80" t="s">
        <v>1057</v>
      </c>
      <c r="B240" s="80"/>
      <c r="C240" s="80"/>
      <c r="D240" s="9"/>
      <c r="E240" s="69">
        <v>0</v>
      </c>
      <c r="F240" s="12"/>
      <c r="G240" s="12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>
        <f t="shared" si="20"/>
        <v>0</v>
      </c>
      <c r="T240" s="19"/>
      <c r="U240" s="19"/>
      <c r="V240" s="63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>
        <f t="shared" ref="AK240:AK271" si="23">SUM(T240:AJ240)</f>
        <v>0</v>
      </c>
      <c r="AL240" s="19">
        <f t="shared" ref="AL240:AL303" si="24">S240-AK240</f>
        <v>0</v>
      </c>
      <c r="AM240" s="12"/>
    </row>
    <row r="241" spans="1:39" ht="15.75" x14ac:dyDescent="0.3">
      <c r="A241" s="10" t="s">
        <v>1062</v>
      </c>
      <c r="B241" s="11" t="s">
        <v>1063</v>
      </c>
      <c r="C241" s="17" t="s">
        <v>2221</v>
      </c>
      <c r="D241" s="12" t="s">
        <v>450</v>
      </c>
      <c r="E241" s="69">
        <v>25</v>
      </c>
      <c r="F241" s="12"/>
      <c r="G241" s="12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>
        <f t="shared" si="20"/>
        <v>25</v>
      </c>
      <c r="T241" s="19"/>
      <c r="U241" s="19"/>
      <c r="V241" s="63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>
        <f t="shared" si="23"/>
        <v>0</v>
      </c>
      <c r="AL241" s="19">
        <f t="shared" si="24"/>
        <v>25</v>
      </c>
      <c r="AM241" s="12" t="s">
        <v>1975</v>
      </c>
    </row>
    <row r="242" spans="1:39" ht="15.75" x14ac:dyDescent="0.3">
      <c r="A242" s="10" t="s">
        <v>1058</v>
      </c>
      <c r="B242" s="11" t="s">
        <v>1059</v>
      </c>
      <c r="C242" s="17" t="s">
        <v>2222</v>
      </c>
      <c r="D242" s="12" t="s">
        <v>450</v>
      </c>
      <c r="E242" s="69">
        <v>29.9</v>
      </c>
      <c r="F242" s="12"/>
      <c r="G242" s="12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>
        <f t="shared" si="20"/>
        <v>29.9</v>
      </c>
      <c r="T242" s="19"/>
      <c r="U242" s="19"/>
      <c r="V242" s="63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>
        <f t="shared" si="23"/>
        <v>0</v>
      </c>
      <c r="AL242" s="19">
        <f t="shared" si="24"/>
        <v>29.9</v>
      </c>
      <c r="AM242" s="12" t="s">
        <v>1975</v>
      </c>
    </row>
    <row r="243" spans="1:39" ht="15.75" x14ac:dyDescent="0.3">
      <c r="A243" s="10" t="s">
        <v>1060</v>
      </c>
      <c r="B243" s="11" t="s">
        <v>1061</v>
      </c>
      <c r="C243" s="17" t="s">
        <v>2223</v>
      </c>
      <c r="D243" s="12" t="s">
        <v>450</v>
      </c>
      <c r="E243" s="69">
        <v>4300.5</v>
      </c>
      <c r="F243" s="12"/>
      <c r="G243" s="12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>
        <f t="shared" si="20"/>
        <v>4300.5</v>
      </c>
      <c r="T243" s="19"/>
      <c r="U243" s="19"/>
      <c r="V243" s="63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>
        <f t="shared" si="23"/>
        <v>0</v>
      </c>
      <c r="AL243" s="19">
        <f t="shared" si="24"/>
        <v>4300.5</v>
      </c>
      <c r="AM243" s="12" t="s">
        <v>1975</v>
      </c>
    </row>
    <row r="244" spans="1:39" ht="15.75" x14ac:dyDescent="0.3">
      <c r="A244" s="10" t="s">
        <v>1064</v>
      </c>
      <c r="B244" s="11" t="s">
        <v>1063</v>
      </c>
      <c r="C244" s="17" t="s">
        <v>2221</v>
      </c>
      <c r="D244" s="12" t="s">
        <v>450</v>
      </c>
      <c r="E244" s="69">
        <v>0.48</v>
      </c>
      <c r="F244" s="12"/>
      <c r="G244" s="12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>
        <f t="shared" si="20"/>
        <v>0.48</v>
      </c>
      <c r="T244" s="19"/>
      <c r="U244" s="19"/>
      <c r="V244" s="63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>
        <f t="shared" si="23"/>
        <v>0</v>
      </c>
      <c r="AL244" s="19">
        <f t="shared" si="24"/>
        <v>0.48</v>
      </c>
      <c r="AM244" s="12" t="s">
        <v>1977</v>
      </c>
    </row>
    <row r="245" spans="1:39" x14ac:dyDescent="0.25">
      <c r="A245" s="10" t="s">
        <v>1065</v>
      </c>
      <c r="B245" s="11" t="s">
        <v>1066</v>
      </c>
      <c r="C245" s="12"/>
      <c r="D245" s="12" t="s">
        <v>495</v>
      </c>
      <c r="E245" s="69">
        <v>0.69</v>
      </c>
      <c r="F245" s="64"/>
      <c r="G245" s="64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>
        <f t="shared" si="20"/>
        <v>0.69</v>
      </c>
      <c r="T245" s="19"/>
      <c r="U245" s="19"/>
      <c r="V245" s="63">
        <v>0.1</v>
      </c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>
        <f t="shared" si="23"/>
        <v>0.1</v>
      </c>
      <c r="AL245" s="19">
        <f t="shared" si="24"/>
        <v>0.59</v>
      </c>
      <c r="AM245" s="12" t="s">
        <v>1977</v>
      </c>
    </row>
    <row r="246" spans="1:39" ht="15.75" x14ac:dyDescent="0.3">
      <c r="A246" s="10" t="s">
        <v>1067</v>
      </c>
      <c r="B246" s="11" t="s">
        <v>1068</v>
      </c>
      <c r="C246" s="17" t="s">
        <v>2224</v>
      </c>
      <c r="D246" s="12" t="s">
        <v>450</v>
      </c>
      <c r="E246" s="69">
        <v>717.9</v>
      </c>
      <c r="F246" s="12"/>
      <c r="G246" s="12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>
        <f t="shared" si="20"/>
        <v>717.9</v>
      </c>
      <c r="T246" s="19"/>
      <c r="U246" s="19"/>
      <c r="V246" s="63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>
        <f t="shared" si="23"/>
        <v>0</v>
      </c>
      <c r="AL246" s="19">
        <f t="shared" si="24"/>
        <v>717.9</v>
      </c>
      <c r="AM246" s="12" t="s">
        <v>1975</v>
      </c>
    </row>
    <row r="247" spans="1:39" ht="15.75" x14ac:dyDescent="0.3">
      <c r="A247" s="10" t="s">
        <v>1067</v>
      </c>
      <c r="B247" s="11" t="s">
        <v>1068</v>
      </c>
      <c r="C247" s="17" t="s">
        <v>2224</v>
      </c>
      <c r="D247" s="12" t="s">
        <v>450</v>
      </c>
      <c r="E247" s="69">
        <v>0.49000000000000021</v>
      </c>
      <c r="F247" s="12"/>
      <c r="G247" s="12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>
        <f t="shared" si="20"/>
        <v>0.49000000000000021</v>
      </c>
      <c r="T247" s="19"/>
      <c r="U247" s="19"/>
      <c r="V247" s="63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>
        <f t="shared" si="23"/>
        <v>0</v>
      </c>
      <c r="AL247" s="19">
        <f t="shared" si="24"/>
        <v>0.49000000000000021</v>
      </c>
      <c r="AM247" s="12" t="s">
        <v>1977</v>
      </c>
    </row>
    <row r="248" spans="1:39" ht="15.75" x14ac:dyDescent="0.3">
      <c r="A248" s="10" t="s">
        <v>1069</v>
      </c>
      <c r="B248" s="11" t="s">
        <v>1070</v>
      </c>
      <c r="C248" s="17" t="s">
        <v>2225</v>
      </c>
      <c r="D248" s="12" t="s">
        <v>450</v>
      </c>
      <c r="E248" s="69">
        <v>73</v>
      </c>
      <c r="F248" s="12"/>
      <c r="G248" s="12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>
        <f t="shared" si="20"/>
        <v>73</v>
      </c>
      <c r="T248" s="19"/>
      <c r="U248" s="19"/>
      <c r="V248" s="63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>
        <f t="shared" si="23"/>
        <v>0</v>
      </c>
      <c r="AL248" s="19">
        <f t="shared" si="24"/>
        <v>73</v>
      </c>
      <c r="AM248" s="12" t="s">
        <v>1975</v>
      </c>
    </row>
    <row r="249" spans="1:39" x14ac:dyDescent="0.25">
      <c r="A249" s="10" t="s">
        <v>1071</v>
      </c>
      <c r="B249" s="11" t="s">
        <v>1072</v>
      </c>
      <c r="C249" s="12"/>
      <c r="D249" s="12" t="s">
        <v>450</v>
      </c>
      <c r="E249" s="69">
        <v>20</v>
      </c>
      <c r="F249" s="12"/>
      <c r="G249" s="12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>
        <f t="shared" si="20"/>
        <v>20</v>
      </c>
      <c r="T249" s="19"/>
      <c r="U249" s="19"/>
      <c r="V249" s="63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>
        <f t="shared" si="23"/>
        <v>0</v>
      </c>
      <c r="AL249" s="19">
        <f t="shared" si="24"/>
        <v>20</v>
      </c>
      <c r="AM249" s="12" t="s">
        <v>1975</v>
      </c>
    </row>
    <row r="250" spans="1:39" ht="15.75" x14ac:dyDescent="0.3">
      <c r="A250" s="10" t="s">
        <v>1073</v>
      </c>
      <c r="B250" s="11" t="s">
        <v>1074</v>
      </c>
      <c r="C250" s="17" t="s">
        <v>2226</v>
      </c>
      <c r="D250" s="12" t="s">
        <v>450</v>
      </c>
      <c r="E250" s="69">
        <v>250.29999999999998</v>
      </c>
      <c r="F250" s="12"/>
      <c r="G250" s="12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>
        <f t="shared" si="20"/>
        <v>250.29999999999998</v>
      </c>
      <c r="T250" s="19"/>
      <c r="U250" s="19"/>
      <c r="V250" s="63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>
        <f t="shared" si="23"/>
        <v>0</v>
      </c>
      <c r="AL250" s="19">
        <f t="shared" si="24"/>
        <v>250.29999999999998</v>
      </c>
      <c r="AM250" s="12" t="s">
        <v>1975</v>
      </c>
    </row>
    <row r="251" spans="1:39" ht="15.75" x14ac:dyDescent="0.3">
      <c r="A251" s="10" t="s">
        <v>1073</v>
      </c>
      <c r="B251" s="11" t="s">
        <v>1074</v>
      </c>
      <c r="C251" s="17" t="s">
        <v>2226</v>
      </c>
      <c r="D251" s="12" t="s">
        <v>450</v>
      </c>
      <c r="E251" s="69">
        <v>0</v>
      </c>
      <c r="F251" s="12"/>
      <c r="G251" s="12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>
        <f t="shared" si="20"/>
        <v>0</v>
      </c>
      <c r="T251" s="19"/>
      <c r="U251" s="19"/>
      <c r="V251" s="63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>
        <f t="shared" si="23"/>
        <v>0</v>
      </c>
      <c r="AL251" s="19">
        <f t="shared" si="24"/>
        <v>0</v>
      </c>
      <c r="AM251" s="12" t="s">
        <v>1977</v>
      </c>
    </row>
    <row r="252" spans="1:39" ht="15.75" x14ac:dyDescent="0.3">
      <c r="A252" s="10" t="s">
        <v>1075</v>
      </c>
      <c r="B252" s="11" t="s">
        <v>1076</v>
      </c>
      <c r="C252" s="17" t="s">
        <v>2227</v>
      </c>
      <c r="D252" s="12" t="s">
        <v>495</v>
      </c>
      <c r="E252" s="69">
        <v>872</v>
      </c>
      <c r="F252" s="12"/>
      <c r="G252" s="12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>
        <f t="shared" si="20"/>
        <v>872</v>
      </c>
      <c r="T252" s="19"/>
      <c r="U252" s="19"/>
      <c r="V252" s="63">
        <v>1</v>
      </c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>
        <f t="shared" si="23"/>
        <v>1</v>
      </c>
      <c r="AL252" s="19">
        <f t="shared" si="24"/>
        <v>871</v>
      </c>
      <c r="AM252" s="12" t="s">
        <v>1975</v>
      </c>
    </row>
    <row r="253" spans="1:39" ht="15.75" x14ac:dyDescent="0.3">
      <c r="A253" s="10" t="s">
        <v>1075</v>
      </c>
      <c r="B253" s="11" t="s">
        <v>1076</v>
      </c>
      <c r="C253" s="17" t="s">
        <v>2227</v>
      </c>
      <c r="D253" s="12" t="s">
        <v>495</v>
      </c>
      <c r="E253" s="69">
        <v>0</v>
      </c>
      <c r="F253" s="46"/>
      <c r="G253" s="46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>
        <f>2</f>
        <v>2</v>
      </c>
      <c r="S253" s="19">
        <f t="shared" si="20"/>
        <v>2</v>
      </c>
      <c r="T253" s="19"/>
      <c r="U253" s="19">
        <f>1</f>
        <v>1</v>
      </c>
      <c r="V253" s="63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>
        <f t="shared" si="23"/>
        <v>1</v>
      </c>
      <c r="AL253" s="19">
        <f t="shared" si="24"/>
        <v>1</v>
      </c>
      <c r="AM253" s="12" t="s">
        <v>1977</v>
      </c>
    </row>
    <row r="254" spans="1:39" ht="15.75" x14ac:dyDescent="0.3">
      <c r="A254" s="10" t="s">
        <v>1077</v>
      </c>
      <c r="B254" s="11" t="s">
        <v>1078</v>
      </c>
      <c r="C254" s="17" t="s">
        <v>2228</v>
      </c>
      <c r="D254" s="12" t="s">
        <v>450</v>
      </c>
      <c r="E254" s="69">
        <v>234.75</v>
      </c>
      <c r="F254" s="12"/>
      <c r="G254" s="12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>
        <f t="shared" si="20"/>
        <v>234.75</v>
      </c>
      <c r="T254" s="19"/>
      <c r="U254" s="19"/>
      <c r="V254" s="63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>
        <f t="shared" si="23"/>
        <v>0</v>
      </c>
      <c r="AL254" s="19">
        <f t="shared" si="24"/>
        <v>234.75</v>
      </c>
      <c r="AM254" s="12" t="s">
        <v>1975</v>
      </c>
    </row>
    <row r="255" spans="1:39" ht="15.75" x14ac:dyDescent="0.3">
      <c r="A255" s="10" t="s">
        <v>1077</v>
      </c>
      <c r="B255" s="11" t="s">
        <v>1078</v>
      </c>
      <c r="C255" s="17" t="s">
        <v>2228</v>
      </c>
      <c r="D255" s="12" t="s">
        <v>450</v>
      </c>
      <c r="E255" s="69">
        <v>0</v>
      </c>
      <c r="F255" s="12"/>
      <c r="G255" s="12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>
        <f t="shared" si="20"/>
        <v>0</v>
      </c>
      <c r="T255" s="19"/>
      <c r="U255" s="19"/>
      <c r="V255" s="63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>
        <f t="shared" si="23"/>
        <v>0</v>
      </c>
      <c r="AL255" s="19">
        <f t="shared" si="24"/>
        <v>0</v>
      </c>
      <c r="AM255" s="12" t="s">
        <v>1977</v>
      </c>
    </row>
    <row r="256" spans="1:39" ht="15.75" x14ac:dyDescent="0.3">
      <c r="A256" s="10" t="s">
        <v>1079</v>
      </c>
      <c r="B256" s="11" t="s">
        <v>1080</v>
      </c>
      <c r="C256" s="17" t="s">
        <v>2229</v>
      </c>
      <c r="D256" s="12" t="s">
        <v>495</v>
      </c>
      <c r="E256" s="69">
        <v>0</v>
      </c>
      <c r="F256" s="12"/>
      <c r="G256" s="12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>
        <f t="shared" si="20"/>
        <v>0</v>
      </c>
      <c r="T256" s="19"/>
      <c r="U256" s="19"/>
      <c r="V256" s="63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>
        <f t="shared" si="23"/>
        <v>0</v>
      </c>
      <c r="AL256" s="19">
        <f t="shared" si="24"/>
        <v>0</v>
      </c>
      <c r="AM256" s="12" t="s">
        <v>1975</v>
      </c>
    </row>
    <row r="257" spans="1:39" ht="15.75" x14ac:dyDescent="0.3">
      <c r="A257" s="10" t="s">
        <v>1081</v>
      </c>
      <c r="B257" s="11" t="s">
        <v>1082</v>
      </c>
      <c r="C257" s="17" t="s">
        <v>2230</v>
      </c>
      <c r="D257" s="12" t="s">
        <v>495</v>
      </c>
      <c r="E257" s="69">
        <v>0</v>
      </c>
      <c r="F257" s="12"/>
      <c r="G257" s="12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>
        <f t="shared" si="20"/>
        <v>0</v>
      </c>
      <c r="T257" s="19"/>
      <c r="U257" s="19"/>
      <c r="V257" s="63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>
        <f t="shared" si="23"/>
        <v>0</v>
      </c>
      <c r="AL257" s="19">
        <f t="shared" si="24"/>
        <v>0</v>
      </c>
      <c r="AM257" s="12" t="s">
        <v>1975</v>
      </c>
    </row>
    <row r="258" spans="1:39" ht="15.75" x14ac:dyDescent="0.3">
      <c r="A258" s="10" t="s">
        <v>1083</v>
      </c>
      <c r="B258" s="11" t="s">
        <v>1084</v>
      </c>
      <c r="C258" s="17" t="s">
        <v>2231</v>
      </c>
      <c r="D258" s="12" t="s">
        <v>450</v>
      </c>
      <c r="E258" s="69">
        <v>68</v>
      </c>
      <c r="F258" s="12"/>
      <c r="G258" s="12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>
        <f t="shared" si="20"/>
        <v>68</v>
      </c>
      <c r="T258" s="19"/>
      <c r="U258" s="19"/>
      <c r="V258" s="63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>
        <f t="shared" si="23"/>
        <v>0</v>
      </c>
      <c r="AL258" s="19">
        <f t="shared" si="24"/>
        <v>68</v>
      </c>
      <c r="AM258" s="12" t="s">
        <v>1975</v>
      </c>
    </row>
    <row r="259" spans="1:39" ht="15.75" x14ac:dyDescent="0.3">
      <c r="A259" s="10" t="s">
        <v>1085</v>
      </c>
      <c r="B259" s="11" t="s">
        <v>1086</v>
      </c>
      <c r="C259" s="17" t="s">
        <v>2232</v>
      </c>
      <c r="D259" s="12" t="s">
        <v>495</v>
      </c>
      <c r="E259" s="69">
        <v>449.5</v>
      </c>
      <c r="F259" s="12"/>
      <c r="G259" s="12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>
        <f t="shared" si="20"/>
        <v>449.5</v>
      </c>
      <c r="T259" s="19"/>
      <c r="U259" s="19"/>
      <c r="V259" s="63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>
        <f t="shared" si="23"/>
        <v>0</v>
      </c>
      <c r="AL259" s="19">
        <f t="shared" si="24"/>
        <v>449.5</v>
      </c>
      <c r="AM259" s="12" t="s">
        <v>1975</v>
      </c>
    </row>
    <row r="260" spans="1:39" ht="15.75" x14ac:dyDescent="0.3">
      <c r="A260" s="10" t="s">
        <v>1087</v>
      </c>
      <c r="B260" s="11" t="s">
        <v>1088</v>
      </c>
      <c r="C260" s="17" t="s">
        <v>2233</v>
      </c>
      <c r="D260" s="12" t="s">
        <v>450</v>
      </c>
      <c r="E260" s="69">
        <v>280</v>
      </c>
      <c r="F260" s="12"/>
      <c r="G260" s="12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>
        <f t="shared" ref="S260:S323" si="25">SUM(E260:R260)</f>
        <v>280</v>
      </c>
      <c r="T260" s="19"/>
      <c r="U260" s="19"/>
      <c r="V260" s="63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>
        <f t="shared" si="23"/>
        <v>0</v>
      </c>
      <c r="AL260" s="19">
        <f t="shared" si="24"/>
        <v>280</v>
      </c>
      <c r="AM260" s="12" t="s">
        <v>1975</v>
      </c>
    </row>
    <row r="261" spans="1:39" ht="15.75" x14ac:dyDescent="0.3">
      <c r="A261" s="10" t="s">
        <v>1087</v>
      </c>
      <c r="B261" s="11" t="s">
        <v>1088</v>
      </c>
      <c r="C261" s="17" t="s">
        <v>2233</v>
      </c>
      <c r="D261" s="12" t="s">
        <v>450</v>
      </c>
      <c r="E261" s="69">
        <v>0.9</v>
      </c>
      <c r="F261" s="12"/>
      <c r="G261" s="12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>
        <f t="shared" si="25"/>
        <v>0.9</v>
      </c>
      <c r="T261" s="19"/>
      <c r="U261" s="19"/>
      <c r="V261" s="63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>
        <f t="shared" si="23"/>
        <v>0</v>
      </c>
      <c r="AL261" s="19">
        <f t="shared" si="24"/>
        <v>0.9</v>
      </c>
      <c r="AM261" s="12" t="s">
        <v>1977</v>
      </c>
    </row>
    <row r="262" spans="1:39" ht="15.75" x14ac:dyDescent="0.3">
      <c r="A262" s="10" t="s">
        <v>1089</v>
      </c>
      <c r="B262" s="11" t="s">
        <v>1090</v>
      </c>
      <c r="C262" s="17" t="s">
        <v>2234</v>
      </c>
      <c r="D262" s="12" t="s">
        <v>450</v>
      </c>
      <c r="E262" s="69">
        <v>70.599999999999994</v>
      </c>
      <c r="F262" s="12"/>
      <c r="G262" s="12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>
        <f t="shared" si="25"/>
        <v>70.599999999999994</v>
      </c>
      <c r="T262" s="19"/>
      <c r="U262" s="19"/>
      <c r="V262" s="63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>
        <f t="shared" si="23"/>
        <v>0</v>
      </c>
      <c r="AL262" s="19">
        <f t="shared" si="24"/>
        <v>70.599999999999994</v>
      </c>
      <c r="AM262" s="12" t="s">
        <v>1975</v>
      </c>
    </row>
    <row r="263" spans="1:39" ht="15.75" x14ac:dyDescent="0.3">
      <c r="A263" s="10" t="s">
        <v>1089</v>
      </c>
      <c r="B263" s="11" t="s">
        <v>1090</v>
      </c>
      <c r="C263" s="17" t="s">
        <v>2234</v>
      </c>
      <c r="D263" s="12" t="s">
        <v>450</v>
      </c>
      <c r="E263" s="69">
        <v>0.75</v>
      </c>
      <c r="F263" s="12"/>
      <c r="G263" s="12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>
        <f t="shared" si="25"/>
        <v>0.75</v>
      </c>
      <c r="T263" s="19"/>
      <c r="U263" s="19"/>
      <c r="V263" s="63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>
        <f t="shared" si="23"/>
        <v>0</v>
      </c>
      <c r="AL263" s="19">
        <f t="shared" si="24"/>
        <v>0.75</v>
      </c>
      <c r="AM263" s="12" t="s">
        <v>1977</v>
      </c>
    </row>
    <row r="264" spans="1:39" ht="15.75" x14ac:dyDescent="0.3">
      <c r="A264" s="10" t="s">
        <v>1091</v>
      </c>
      <c r="B264" s="11" t="s">
        <v>1092</v>
      </c>
      <c r="C264" s="17" t="s">
        <v>2235</v>
      </c>
      <c r="D264" s="12" t="s">
        <v>450</v>
      </c>
      <c r="E264" s="69">
        <v>55.5</v>
      </c>
      <c r="F264" s="12"/>
      <c r="G264" s="12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>
        <f t="shared" si="25"/>
        <v>55.5</v>
      </c>
      <c r="T264" s="19"/>
      <c r="U264" s="19"/>
      <c r="V264" s="63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>
        <f t="shared" si="23"/>
        <v>0</v>
      </c>
      <c r="AL264" s="19">
        <f t="shared" si="24"/>
        <v>55.5</v>
      </c>
      <c r="AM264" s="12" t="s">
        <v>1975</v>
      </c>
    </row>
    <row r="265" spans="1:39" ht="15.75" x14ac:dyDescent="0.3">
      <c r="A265" s="10" t="s">
        <v>1093</v>
      </c>
      <c r="B265" s="11" t="s">
        <v>1094</v>
      </c>
      <c r="C265" s="17" t="s">
        <v>2236</v>
      </c>
      <c r="D265" s="12" t="s">
        <v>450</v>
      </c>
      <c r="E265" s="69">
        <v>74.7</v>
      </c>
      <c r="F265" s="12"/>
      <c r="G265" s="12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>
        <f t="shared" si="25"/>
        <v>74.7</v>
      </c>
      <c r="T265" s="19"/>
      <c r="U265" s="19"/>
      <c r="V265" s="63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>
        <f t="shared" si="23"/>
        <v>0</v>
      </c>
      <c r="AL265" s="19">
        <f t="shared" si="24"/>
        <v>74.7</v>
      </c>
      <c r="AM265" s="12" t="s">
        <v>1975</v>
      </c>
    </row>
    <row r="266" spans="1:39" ht="15.75" x14ac:dyDescent="0.3">
      <c r="A266" s="10" t="s">
        <v>1095</v>
      </c>
      <c r="B266" s="11" t="s">
        <v>1096</v>
      </c>
      <c r="C266" s="17" t="s">
        <v>2237</v>
      </c>
      <c r="D266" s="12" t="s">
        <v>495</v>
      </c>
      <c r="E266" s="69">
        <v>8.5</v>
      </c>
      <c r="F266" s="12"/>
      <c r="G266" s="12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>
        <f t="shared" si="25"/>
        <v>8.5</v>
      </c>
      <c r="T266" s="19"/>
      <c r="U266" s="19"/>
      <c r="V266" s="63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>
        <f t="shared" si="23"/>
        <v>0</v>
      </c>
      <c r="AL266" s="19">
        <f t="shared" si="24"/>
        <v>8.5</v>
      </c>
      <c r="AM266" s="12" t="s">
        <v>1975</v>
      </c>
    </row>
    <row r="267" spans="1:39" ht="15.75" x14ac:dyDescent="0.3">
      <c r="A267" s="10" t="s">
        <v>1097</v>
      </c>
      <c r="B267" s="11" t="s">
        <v>1098</v>
      </c>
      <c r="C267" s="17" t="s">
        <v>2238</v>
      </c>
      <c r="D267" s="12" t="s">
        <v>450</v>
      </c>
      <c r="E267" s="69">
        <v>50</v>
      </c>
      <c r="F267" s="12"/>
      <c r="G267" s="12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>
        <f>50</f>
        <v>50</v>
      </c>
      <c r="S267" s="19">
        <f t="shared" si="25"/>
        <v>100</v>
      </c>
      <c r="T267" s="19"/>
      <c r="U267" s="19"/>
      <c r="V267" s="63"/>
      <c r="W267" s="19"/>
      <c r="X267" s="19">
        <f>25</f>
        <v>25</v>
      </c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>
        <f t="shared" si="23"/>
        <v>25</v>
      </c>
      <c r="AL267" s="19">
        <f t="shared" si="24"/>
        <v>75</v>
      </c>
      <c r="AM267" s="12" t="s">
        <v>1975</v>
      </c>
    </row>
    <row r="268" spans="1:39" x14ac:dyDescent="0.25">
      <c r="A268" s="10" t="s">
        <v>1099</v>
      </c>
      <c r="B268" s="11" t="s">
        <v>1100</v>
      </c>
      <c r="C268" s="12"/>
      <c r="D268" s="12" t="s">
        <v>450</v>
      </c>
      <c r="E268" s="69">
        <v>2</v>
      </c>
      <c r="F268" s="12"/>
      <c r="G268" s="12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>
        <f t="shared" si="25"/>
        <v>2</v>
      </c>
      <c r="T268" s="19"/>
      <c r="U268" s="19"/>
      <c r="V268" s="63">
        <v>1</v>
      </c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>
        <f t="shared" si="23"/>
        <v>1</v>
      </c>
      <c r="AL268" s="19">
        <f t="shared" si="24"/>
        <v>1</v>
      </c>
      <c r="AM268" s="12" t="s">
        <v>1977</v>
      </c>
    </row>
    <row r="269" spans="1:39" ht="15.75" x14ac:dyDescent="0.3">
      <c r="A269" s="10" t="s">
        <v>1101</v>
      </c>
      <c r="B269" s="11" t="s">
        <v>2161</v>
      </c>
      <c r="C269" s="17" t="s">
        <v>2239</v>
      </c>
      <c r="D269" s="12" t="s">
        <v>450</v>
      </c>
      <c r="E269" s="69">
        <v>800</v>
      </c>
      <c r="F269" s="12"/>
      <c r="G269" s="12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>
        <f t="shared" si="25"/>
        <v>800</v>
      </c>
      <c r="T269" s="19"/>
      <c r="U269" s="19"/>
      <c r="V269" s="63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>
        <f t="shared" si="23"/>
        <v>0</v>
      </c>
      <c r="AL269" s="19">
        <f t="shared" si="24"/>
        <v>800</v>
      </c>
      <c r="AM269" s="12" t="s">
        <v>1975</v>
      </c>
    </row>
    <row r="270" spans="1:39" x14ac:dyDescent="0.25">
      <c r="A270" s="10" t="s">
        <v>1102</v>
      </c>
      <c r="B270" s="11" t="s">
        <v>1103</v>
      </c>
      <c r="C270" s="12" t="s">
        <v>1104</v>
      </c>
      <c r="D270" s="12" t="s">
        <v>450</v>
      </c>
      <c r="E270" s="69">
        <v>85</v>
      </c>
      <c r="F270" s="12"/>
      <c r="G270" s="12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>
        <f t="shared" si="25"/>
        <v>85</v>
      </c>
      <c r="T270" s="19"/>
      <c r="U270" s="19"/>
      <c r="V270" s="63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>
        <f t="shared" si="23"/>
        <v>0</v>
      </c>
      <c r="AL270" s="19">
        <f t="shared" si="24"/>
        <v>85</v>
      </c>
      <c r="AM270" s="12" t="s">
        <v>1975</v>
      </c>
    </row>
    <row r="271" spans="1:39" ht="15.75" x14ac:dyDescent="0.3">
      <c r="A271" s="10" t="s">
        <v>1105</v>
      </c>
      <c r="B271" s="11" t="s">
        <v>1106</v>
      </c>
      <c r="C271" s="17" t="s">
        <v>2240</v>
      </c>
      <c r="D271" s="12" t="s">
        <v>450</v>
      </c>
      <c r="E271" s="69">
        <v>37.9</v>
      </c>
      <c r="F271" s="12"/>
      <c r="G271" s="12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>
        <f t="shared" si="25"/>
        <v>37.9</v>
      </c>
      <c r="T271" s="19"/>
      <c r="U271" s="19"/>
      <c r="V271" s="63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>
        <f t="shared" si="23"/>
        <v>0</v>
      </c>
      <c r="AL271" s="19">
        <f t="shared" si="24"/>
        <v>37.9</v>
      </c>
      <c r="AM271" s="12" t="s">
        <v>1975</v>
      </c>
    </row>
    <row r="272" spans="1:39" ht="15.75" x14ac:dyDescent="0.3">
      <c r="A272" s="10" t="s">
        <v>1107</v>
      </c>
      <c r="B272" s="11" t="s">
        <v>1108</v>
      </c>
      <c r="C272" s="17" t="s">
        <v>2241</v>
      </c>
      <c r="D272" s="12" t="s">
        <v>450</v>
      </c>
      <c r="E272" s="69">
        <v>20</v>
      </c>
      <c r="F272" s="12"/>
      <c r="G272" s="12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>
        <f t="shared" si="25"/>
        <v>20</v>
      </c>
      <c r="T272" s="19"/>
      <c r="U272" s="19"/>
      <c r="V272" s="63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>
        <f t="shared" ref="AK272:AK319" si="26">SUM(T272:AJ272)</f>
        <v>0</v>
      </c>
      <c r="AL272" s="19">
        <f t="shared" si="24"/>
        <v>20</v>
      </c>
      <c r="AM272" s="12" t="s">
        <v>1975</v>
      </c>
    </row>
    <row r="273" spans="1:39" ht="15.75" x14ac:dyDescent="0.3">
      <c r="A273" s="10" t="s">
        <v>1109</v>
      </c>
      <c r="B273" s="11" t="s">
        <v>1110</v>
      </c>
      <c r="C273" s="17" t="s">
        <v>2242</v>
      </c>
      <c r="D273" s="12" t="s">
        <v>467</v>
      </c>
      <c r="E273" s="69">
        <v>2.8</v>
      </c>
      <c r="F273" s="12"/>
      <c r="G273" s="12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>
        <f t="shared" si="25"/>
        <v>2.8</v>
      </c>
      <c r="T273" s="19"/>
      <c r="U273" s="19"/>
      <c r="V273" s="63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>
        <f t="shared" si="26"/>
        <v>0</v>
      </c>
      <c r="AL273" s="19">
        <f t="shared" si="24"/>
        <v>2.8</v>
      </c>
      <c r="AM273" s="12" t="s">
        <v>1977</v>
      </c>
    </row>
    <row r="274" spans="1:39" ht="15.75" x14ac:dyDescent="0.3">
      <c r="A274" s="10" t="s">
        <v>1111</v>
      </c>
      <c r="B274" s="11" t="s">
        <v>1112</v>
      </c>
      <c r="C274" s="17" t="s">
        <v>2243</v>
      </c>
      <c r="D274" s="12" t="s">
        <v>450</v>
      </c>
      <c r="E274" s="69">
        <v>18</v>
      </c>
      <c r="F274" s="12"/>
      <c r="G274" s="12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>
        <f t="shared" si="25"/>
        <v>18</v>
      </c>
      <c r="T274" s="19"/>
      <c r="U274" s="19"/>
      <c r="V274" s="63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>
        <f t="shared" si="26"/>
        <v>0</v>
      </c>
      <c r="AL274" s="19">
        <f t="shared" si="24"/>
        <v>18</v>
      </c>
      <c r="AM274" s="12" t="s">
        <v>1975</v>
      </c>
    </row>
    <row r="275" spans="1:39" ht="15.75" x14ac:dyDescent="0.3">
      <c r="A275" s="10" t="s">
        <v>1113</v>
      </c>
      <c r="B275" s="11" t="s">
        <v>1114</v>
      </c>
      <c r="C275" s="17" t="s">
        <v>2244</v>
      </c>
      <c r="D275" s="12" t="s">
        <v>450</v>
      </c>
      <c r="E275" s="69">
        <v>0.8</v>
      </c>
      <c r="F275" s="12"/>
      <c r="G275" s="12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>
        <f t="shared" si="25"/>
        <v>0.8</v>
      </c>
      <c r="T275" s="19"/>
      <c r="U275" s="19"/>
      <c r="V275" s="63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>
        <f t="shared" si="26"/>
        <v>0</v>
      </c>
      <c r="AL275" s="19">
        <f t="shared" si="24"/>
        <v>0.8</v>
      </c>
      <c r="AM275" s="12" t="s">
        <v>1977</v>
      </c>
    </row>
    <row r="276" spans="1:39" x14ac:dyDescent="0.25">
      <c r="A276" s="10" t="s">
        <v>1115</v>
      </c>
      <c r="B276" s="11" t="s">
        <v>1116</v>
      </c>
      <c r="C276" s="12"/>
      <c r="D276" s="12" t="s">
        <v>450</v>
      </c>
      <c r="E276" s="69">
        <v>2.5</v>
      </c>
      <c r="F276" s="12"/>
      <c r="G276" s="12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>
        <f t="shared" si="25"/>
        <v>2.5</v>
      </c>
      <c r="T276" s="19"/>
      <c r="U276" s="19"/>
      <c r="V276" s="63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>
        <f t="shared" si="26"/>
        <v>0</v>
      </c>
      <c r="AL276" s="19">
        <f t="shared" si="24"/>
        <v>2.5</v>
      </c>
      <c r="AM276" s="12" t="s">
        <v>1977</v>
      </c>
    </row>
    <row r="277" spans="1:39" ht="15.75" x14ac:dyDescent="0.3">
      <c r="A277" s="10" t="s">
        <v>1117</v>
      </c>
      <c r="B277" s="11" t="s">
        <v>1118</v>
      </c>
      <c r="C277" s="17" t="s">
        <v>2245</v>
      </c>
      <c r="D277" s="12" t="s">
        <v>450</v>
      </c>
      <c r="E277" s="69">
        <v>0.4</v>
      </c>
      <c r="F277" s="12"/>
      <c r="G277" s="12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>
        <f t="shared" si="25"/>
        <v>0.4</v>
      </c>
      <c r="T277" s="19"/>
      <c r="U277" s="19"/>
      <c r="V277" s="63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>
        <f t="shared" si="26"/>
        <v>0</v>
      </c>
      <c r="AL277" s="19">
        <f t="shared" si="24"/>
        <v>0.4</v>
      </c>
      <c r="AM277" s="12" t="s">
        <v>1977</v>
      </c>
    </row>
    <row r="278" spans="1:39" ht="15.75" x14ac:dyDescent="0.3">
      <c r="A278" s="10" t="s">
        <v>1119</v>
      </c>
      <c r="B278" s="11" t="s">
        <v>1120</v>
      </c>
      <c r="C278" s="17" t="s">
        <v>2246</v>
      </c>
      <c r="D278" s="12" t="s">
        <v>450</v>
      </c>
      <c r="E278" s="69">
        <v>0.2</v>
      </c>
      <c r="F278" s="12"/>
      <c r="G278" s="12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>
        <f t="shared" si="25"/>
        <v>0.2</v>
      </c>
      <c r="T278" s="19"/>
      <c r="U278" s="19"/>
      <c r="V278" s="63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>
        <f t="shared" si="26"/>
        <v>0</v>
      </c>
      <c r="AL278" s="19">
        <f t="shared" si="24"/>
        <v>0.2</v>
      </c>
      <c r="AM278" s="12" t="s">
        <v>1977</v>
      </c>
    </row>
    <row r="279" spans="1:39" x14ac:dyDescent="0.25">
      <c r="A279" s="10" t="s">
        <v>1121</v>
      </c>
      <c r="B279" s="11" t="s">
        <v>1122</v>
      </c>
      <c r="C279" s="12"/>
      <c r="D279" s="12" t="s">
        <v>450</v>
      </c>
      <c r="E279" s="69">
        <v>0</v>
      </c>
      <c r="F279" s="12"/>
      <c r="G279" s="12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>
        <f t="shared" si="25"/>
        <v>0</v>
      </c>
      <c r="T279" s="19"/>
      <c r="U279" s="19"/>
      <c r="V279" s="63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>
        <f t="shared" si="26"/>
        <v>0</v>
      </c>
      <c r="AL279" s="19">
        <f t="shared" si="24"/>
        <v>0</v>
      </c>
      <c r="AM279" s="12" t="s">
        <v>1977</v>
      </c>
    </row>
    <row r="280" spans="1:39" x14ac:dyDescent="0.25">
      <c r="A280" s="10" t="s">
        <v>1123</v>
      </c>
      <c r="B280" s="11" t="s">
        <v>1124</v>
      </c>
      <c r="C280" s="12"/>
      <c r="D280" s="12" t="s">
        <v>450</v>
      </c>
      <c r="E280" s="69">
        <v>0</v>
      </c>
      <c r="F280" s="12"/>
      <c r="G280" s="12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>
        <f t="shared" si="25"/>
        <v>0</v>
      </c>
      <c r="T280" s="19"/>
      <c r="U280" s="19"/>
      <c r="V280" s="63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>
        <f t="shared" si="26"/>
        <v>0</v>
      </c>
      <c r="AL280" s="19">
        <f t="shared" si="24"/>
        <v>0</v>
      </c>
      <c r="AM280" s="12" t="s">
        <v>1977</v>
      </c>
    </row>
    <row r="281" spans="1:39" ht="15.75" x14ac:dyDescent="0.3">
      <c r="A281" s="10" t="s">
        <v>1125</v>
      </c>
      <c r="B281" s="11" t="s">
        <v>1126</v>
      </c>
      <c r="C281" s="17" t="s">
        <v>2247</v>
      </c>
      <c r="D281" s="12" t="s">
        <v>450</v>
      </c>
      <c r="E281" s="69">
        <v>40</v>
      </c>
      <c r="F281" s="12"/>
      <c r="G281" s="12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>
        <f t="shared" si="25"/>
        <v>40</v>
      </c>
      <c r="T281" s="19"/>
      <c r="U281" s="19"/>
      <c r="V281" s="63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>
        <f t="shared" si="26"/>
        <v>0</v>
      </c>
      <c r="AL281" s="19">
        <f t="shared" si="24"/>
        <v>40</v>
      </c>
      <c r="AM281" s="12" t="s">
        <v>1975</v>
      </c>
    </row>
    <row r="282" spans="1:39" x14ac:dyDescent="0.25">
      <c r="A282" s="10" t="s">
        <v>1127</v>
      </c>
      <c r="B282" s="11" t="s">
        <v>1128</v>
      </c>
      <c r="C282" s="12"/>
      <c r="D282" s="12" t="s">
        <v>450</v>
      </c>
      <c r="E282" s="69">
        <v>0</v>
      </c>
      <c r="F282" s="12"/>
      <c r="G282" s="12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>
        <f>1</f>
        <v>1</v>
      </c>
      <c r="S282" s="19">
        <f t="shared" si="25"/>
        <v>1</v>
      </c>
      <c r="T282" s="19"/>
      <c r="U282" s="19"/>
      <c r="V282" s="63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>
        <f t="shared" si="26"/>
        <v>0</v>
      </c>
      <c r="AL282" s="19">
        <f t="shared" si="24"/>
        <v>1</v>
      </c>
      <c r="AM282" s="12" t="s">
        <v>1977</v>
      </c>
    </row>
    <row r="283" spans="1:39" x14ac:dyDescent="0.25">
      <c r="A283" s="10" t="s">
        <v>1129</v>
      </c>
      <c r="B283" s="11" t="s">
        <v>1130</v>
      </c>
      <c r="C283" s="12"/>
      <c r="D283" s="12" t="s">
        <v>450</v>
      </c>
      <c r="E283" s="69">
        <v>1.095</v>
      </c>
      <c r="F283" s="12"/>
      <c r="G283" s="12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>
        <f t="shared" si="25"/>
        <v>1.095</v>
      </c>
      <c r="T283" s="19"/>
      <c r="U283" s="19">
        <f>0.5</f>
        <v>0.5</v>
      </c>
      <c r="V283" s="63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>
        <f t="shared" si="26"/>
        <v>0.5</v>
      </c>
      <c r="AL283" s="19">
        <f t="shared" si="24"/>
        <v>0.59499999999999997</v>
      </c>
      <c r="AM283" s="12" t="s">
        <v>1977</v>
      </c>
    </row>
    <row r="284" spans="1:39" x14ac:dyDescent="0.25">
      <c r="A284" s="10" t="s">
        <v>1131</v>
      </c>
      <c r="B284" s="11" t="s">
        <v>1132</v>
      </c>
      <c r="C284" s="12"/>
      <c r="D284" s="12" t="s">
        <v>450</v>
      </c>
      <c r="E284" s="69">
        <v>1.06</v>
      </c>
      <c r="F284" s="12"/>
      <c r="G284" s="12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>
        <f t="shared" si="25"/>
        <v>1.06</v>
      </c>
      <c r="T284" s="19"/>
      <c r="U284" s="19">
        <f>0.5</f>
        <v>0.5</v>
      </c>
      <c r="V284" s="63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>
        <f t="shared" si="26"/>
        <v>0.5</v>
      </c>
      <c r="AL284" s="19">
        <f t="shared" si="24"/>
        <v>0.56000000000000005</v>
      </c>
      <c r="AM284" s="12" t="s">
        <v>1977</v>
      </c>
    </row>
    <row r="285" spans="1:39" x14ac:dyDescent="0.25">
      <c r="A285" s="10" t="s">
        <v>1133</v>
      </c>
      <c r="B285" s="11" t="s">
        <v>1134</v>
      </c>
      <c r="C285" s="12"/>
      <c r="D285" s="12" t="s">
        <v>450</v>
      </c>
      <c r="E285" s="69">
        <v>1000</v>
      </c>
      <c r="F285" s="12"/>
      <c r="G285" s="12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>
        <f t="shared" si="25"/>
        <v>1000</v>
      </c>
      <c r="T285" s="19"/>
      <c r="U285" s="19"/>
      <c r="V285" s="63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>
        <f t="shared" si="26"/>
        <v>0</v>
      </c>
      <c r="AL285" s="19">
        <f t="shared" si="24"/>
        <v>1000</v>
      </c>
      <c r="AM285" s="12" t="s">
        <v>1975</v>
      </c>
    </row>
    <row r="286" spans="1:39" ht="15.75" x14ac:dyDescent="0.3">
      <c r="A286" s="10" t="s">
        <v>1135</v>
      </c>
      <c r="B286" s="11" t="s">
        <v>1136</v>
      </c>
      <c r="C286" s="17" t="s">
        <v>2248</v>
      </c>
      <c r="D286" s="12" t="s">
        <v>450</v>
      </c>
      <c r="E286" s="69">
        <v>54</v>
      </c>
      <c r="F286" s="12"/>
      <c r="G286" s="12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>
        <f t="shared" si="25"/>
        <v>54</v>
      </c>
      <c r="T286" s="19"/>
      <c r="U286" s="19">
        <f>3</f>
        <v>3</v>
      </c>
      <c r="V286" s="63">
        <v>1</v>
      </c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>
        <f t="shared" si="26"/>
        <v>4</v>
      </c>
      <c r="AL286" s="19">
        <f t="shared" si="24"/>
        <v>50</v>
      </c>
      <c r="AM286" s="12" t="s">
        <v>1975</v>
      </c>
    </row>
    <row r="287" spans="1:39" ht="15.75" x14ac:dyDescent="0.3">
      <c r="A287" s="10" t="s">
        <v>1135</v>
      </c>
      <c r="B287" s="11" t="s">
        <v>1137</v>
      </c>
      <c r="C287" s="17" t="s">
        <v>2248</v>
      </c>
      <c r="D287" s="12" t="s">
        <v>450</v>
      </c>
      <c r="E287" s="69">
        <v>0</v>
      </c>
      <c r="F287" s="12"/>
      <c r="G287" s="12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>
        <f t="shared" si="25"/>
        <v>0</v>
      </c>
      <c r="T287" s="19"/>
      <c r="U287" s="19"/>
      <c r="V287" s="63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>
        <f t="shared" si="26"/>
        <v>0</v>
      </c>
      <c r="AL287" s="19">
        <f t="shared" si="24"/>
        <v>0</v>
      </c>
      <c r="AM287" s="12" t="s">
        <v>1977</v>
      </c>
    </row>
    <row r="288" spans="1:39" ht="15.75" x14ac:dyDescent="0.3">
      <c r="A288" s="10" t="s">
        <v>1138</v>
      </c>
      <c r="B288" s="11" t="s">
        <v>1139</v>
      </c>
      <c r="C288" s="17" t="s">
        <v>2249</v>
      </c>
      <c r="D288" s="12" t="s">
        <v>450</v>
      </c>
      <c r="E288" s="69">
        <v>575</v>
      </c>
      <c r="F288" s="12"/>
      <c r="G288" s="12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>
        <f t="shared" si="25"/>
        <v>575</v>
      </c>
      <c r="T288" s="19"/>
      <c r="U288" s="19"/>
      <c r="V288" s="63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>
        <f t="shared" si="26"/>
        <v>0</v>
      </c>
      <c r="AL288" s="19">
        <f t="shared" si="24"/>
        <v>575</v>
      </c>
      <c r="AM288" s="12" t="s">
        <v>1975</v>
      </c>
    </row>
    <row r="289" spans="1:39" ht="15.75" x14ac:dyDescent="0.3">
      <c r="A289" s="10" t="s">
        <v>1138</v>
      </c>
      <c r="B289" s="11" t="s">
        <v>1139</v>
      </c>
      <c r="C289" s="17" t="s">
        <v>2249</v>
      </c>
      <c r="D289" s="12" t="s">
        <v>450</v>
      </c>
      <c r="E289" s="69">
        <v>0.25</v>
      </c>
      <c r="F289" s="12"/>
      <c r="G289" s="12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>
        <f t="shared" si="25"/>
        <v>0.25</v>
      </c>
      <c r="T289" s="19"/>
      <c r="U289" s="19"/>
      <c r="V289" s="63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>
        <f t="shared" si="26"/>
        <v>0</v>
      </c>
      <c r="AL289" s="19">
        <f t="shared" si="24"/>
        <v>0.25</v>
      </c>
      <c r="AM289" s="12" t="s">
        <v>1977</v>
      </c>
    </row>
    <row r="290" spans="1:39" ht="15.75" x14ac:dyDescent="0.3">
      <c r="A290" s="10" t="s">
        <v>1140</v>
      </c>
      <c r="B290" s="11" t="s">
        <v>1141</v>
      </c>
      <c r="C290" s="17" t="s">
        <v>2250</v>
      </c>
      <c r="D290" s="12" t="s">
        <v>450</v>
      </c>
      <c r="E290" s="69">
        <v>5</v>
      </c>
      <c r="F290" s="12"/>
      <c r="G290" s="12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>
        <f t="shared" si="25"/>
        <v>5</v>
      </c>
      <c r="T290" s="19"/>
      <c r="U290" s="19"/>
      <c r="V290" s="63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>
        <f t="shared" si="26"/>
        <v>0</v>
      </c>
      <c r="AL290" s="19">
        <f t="shared" si="24"/>
        <v>5</v>
      </c>
      <c r="AM290" s="12" t="s">
        <v>1975</v>
      </c>
    </row>
    <row r="291" spans="1:39" x14ac:dyDescent="0.25">
      <c r="A291" s="10" t="s">
        <v>1142</v>
      </c>
      <c r="B291" s="11" t="s">
        <v>1143</v>
      </c>
      <c r="C291" s="12"/>
      <c r="D291" s="12" t="s">
        <v>450</v>
      </c>
      <c r="E291" s="69">
        <v>0</v>
      </c>
      <c r="F291" s="12"/>
      <c r="G291" s="12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>
        <f>2</f>
        <v>2</v>
      </c>
      <c r="S291" s="19">
        <f t="shared" si="25"/>
        <v>2</v>
      </c>
      <c r="T291" s="19"/>
      <c r="U291" s="19">
        <f>1</f>
        <v>1</v>
      </c>
      <c r="V291" s="63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>
        <f t="shared" si="26"/>
        <v>1</v>
      </c>
      <c r="AL291" s="19">
        <f t="shared" si="24"/>
        <v>1</v>
      </c>
      <c r="AM291" s="12" t="s">
        <v>1977</v>
      </c>
    </row>
    <row r="292" spans="1:39" x14ac:dyDescent="0.25">
      <c r="A292" s="10" t="s">
        <v>1144</v>
      </c>
      <c r="B292" s="11" t="s">
        <v>1145</v>
      </c>
      <c r="C292" s="12"/>
      <c r="D292" s="12" t="s">
        <v>450</v>
      </c>
      <c r="E292" s="69">
        <v>0.3</v>
      </c>
      <c r="F292" s="12"/>
      <c r="G292" s="12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>
        <f t="shared" si="25"/>
        <v>0.3</v>
      </c>
      <c r="T292" s="19"/>
      <c r="U292" s="19"/>
      <c r="V292" s="63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>
        <f t="shared" si="26"/>
        <v>0</v>
      </c>
      <c r="AL292" s="19">
        <f t="shared" si="24"/>
        <v>0.3</v>
      </c>
      <c r="AM292" s="12" t="s">
        <v>1975</v>
      </c>
    </row>
    <row r="293" spans="1:39" x14ac:dyDescent="0.25">
      <c r="A293" s="10" t="s">
        <v>1146</v>
      </c>
      <c r="B293" s="11" t="s">
        <v>1147</v>
      </c>
      <c r="C293" s="12"/>
      <c r="D293" s="12" t="s">
        <v>450</v>
      </c>
      <c r="E293" s="69">
        <v>5.5</v>
      </c>
      <c r="F293" s="12"/>
      <c r="G293" s="12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>
        <f t="shared" si="25"/>
        <v>5.5</v>
      </c>
      <c r="T293" s="19"/>
      <c r="U293" s="19"/>
      <c r="V293" s="63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>
        <f t="shared" si="26"/>
        <v>0</v>
      </c>
      <c r="AL293" s="19">
        <f t="shared" si="24"/>
        <v>5.5</v>
      </c>
      <c r="AM293" s="12" t="s">
        <v>1977</v>
      </c>
    </row>
    <row r="294" spans="1:39" ht="15.75" x14ac:dyDescent="0.3">
      <c r="A294" s="10" t="s">
        <v>1148</v>
      </c>
      <c r="B294" s="11" t="s">
        <v>1149</v>
      </c>
      <c r="C294" s="17" t="s">
        <v>2251</v>
      </c>
      <c r="D294" s="12" t="s">
        <v>450</v>
      </c>
      <c r="E294" s="69">
        <v>0</v>
      </c>
      <c r="F294" s="12"/>
      <c r="G294" s="12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>
        <f t="shared" si="25"/>
        <v>0</v>
      </c>
      <c r="T294" s="19"/>
      <c r="U294" s="19"/>
      <c r="V294" s="63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>
        <f t="shared" si="26"/>
        <v>0</v>
      </c>
      <c r="AL294" s="19">
        <f t="shared" si="24"/>
        <v>0</v>
      </c>
      <c r="AM294" s="12" t="s">
        <v>1975</v>
      </c>
    </row>
    <row r="295" spans="1:39" x14ac:dyDescent="0.25">
      <c r="A295" s="10" t="s">
        <v>1150</v>
      </c>
      <c r="B295" s="11" t="s">
        <v>1151</v>
      </c>
      <c r="C295" s="12"/>
      <c r="D295" s="12" t="s">
        <v>450</v>
      </c>
      <c r="E295" s="69">
        <v>200</v>
      </c>
      <c r="F295" s="12"/>
      <c r="G295" s="12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>
        <f t="shared" si="25"/>
        <v>200</v>
      </c>
      <c r="T295" s="19"/>
      <c r="U295" s="19"/>
      <c r="V295" s="63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>
        <f t="shared" si="26"/>
        <v>0</v>
      </c>
      <c r="AL295" s="19">
        <f t="shared" si="24"/>
        <v>200</v>
      </c>
      <c r="AM295" s="12" t="s">
        <v>1975</v>
      </c>
    </row>
    <row r="296" spans="1:39" x14ac:dyDescent="0.25">
      <c r="A296" s="10" t="s">
        <v>1152</v>
      </c>
      <c r="B296" s="11" t="s">
        <v>1153</v>
      </c>
      <c r="C296" s="12"/>
      <c r="D296" s="12" t="s">
        <v>495</v>
      </c>
      <c r="E296" s="69">
        <v>1.2000000000000002</v>
      </c>
      <c r="F296" s="12"/>
      <c r="G296" s="12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>
        <f t="shared" si="25"/>
        <v>1.2000000000000002</v>
      </c>
      <c r="T296" s="19"/>
      <c r="U296" s="19"/>
      <c r="V296" s="63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>
        <f t="shared" si="26"/>
        <v>0</v>
      </c>
      <c r="AL296" s="19">
        <f t="shared" si="24"/>
        <v>1.2000000000000002</v>
      </c>
      <c r="AM296" s="12" t="s">
        <v>1977</v>
      </c>
    </row>
    <row r="297" spans="1:39" x14ac:dyDescent="0.25">
      <c r="A297" s="10" t="s">
        <v>1154</v>
      </c>
      <c r="B297" s="11" t="s">
        <v>1155</v>
      </c>
      <c r="C297" s="12"/>
      <c r="D297" s="12"/>
      <c r="E297" s="69">
        <v>24</v>
      </c>
      <c r="F297" s="12"/>
      <c r="G297" s="12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>
        <f t="shared" si="25"/>
        <v>24</v>
      </c>
      <c r="T297" s="19"/>
      <c r="U297" s="19"/>
      <c r="V297" s="63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>
        <f t="shared" si="26"/>
        <v>0</v>
      </c>
      <c r="AL297" s="19">
        <f t="shared" si="24"/>
        <v>24</v>
      </c>
      <c r="AM297" s="12" t="s">
        <v>1975</v>
      </c>
    </row>
    <row r="298" spans="1:39" ht="15.75" x14ac:dyDescent="0.3">
      <c r="A298" s="10" t="s">
        <v>1156</v>
      </c>
      <c r="B298" s="11" t="s">
        <v>1157</v>
      </c>
      <c r="C298" s="17" t="s">
        <v>2252</v>
      </c>
      <c r="D298" s="12"/>
      <c r="E298" s="69">
        <v>23.8</v>
      </c>
      <c r="F298" s="12"/>
      <c r="G298" s="12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>
        <f t="shared" si="25"/>
        <v>23.8</v>
      </c>
      <c r="T298" s="19"/>
      <c r="U298" s="19"/>
      <c r="V298" s="63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>
        <f t="shared" si="26"/>
        <v>0</v>
      </c>
      <c r="AL298" s="19">
        <f t="shared" si="24"/>
        <v>23.8</v>
      </c>
      <c r="AM298" s="12" t="s">
        <v>1975</v>
      </c>
    </row>
    <row r="299" spans="1:39" x14ac:dyDescent="0.25">
      <c r="A299" s="10" t="s">
        <v>1158</v>
      </c>
      <c r="B299" s="11" t="s">
        <v>1159</v>
      </c>
      <c r="C299" s="12"/>
      <c r="D299" s="12" t="s">
        <v>467</v>
      </c>
      <c r="E299" s="69">
        <v>2</v>
      </c>
      <c r="F299" s="12"/>
      <c r="G299" s="12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>
        <f>5</f>
        <v>5</v>
      </c>
      <c r="S299" s="19">
        <f t="shared" si="25"/>
        <v>7</v>
      </c>
      <c r="T299" s="19"/>
      <c r="U299" s="19"/>
      <c r="V299" s="63">
        <v>1</v>
      </c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>
        <f t="shared" si="26"/>
        <v>1</v>
      </c>
      <c r="AL299" s="19">
        <f t="shared" si="24"/>
        <v>6</v>
      </c>
      <c r="AM299" s="12" t="s">
        <v>1977</v>
      </c>
    </row>
    <row r="300" spans="1:39" x14ac:dyDescent="0.25">
      <c r="A300" s="10" t="s">
        <v>1160</v>
      </c>
      <c r="B300" s="11" t="s">
        <v>1161</v>
      </c>
      <c r="C300" s="12"/>
      <c r="D300" s="12" t="s">
        <v>450</v>
      </c>
      <c r="E300" s="69">
        <v>4.6500000000000004</v>
      </c>
      <c r="F300" s="12"/>
      <c r="G300" s="12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>
        <f t="shared" si="25"/>
        <v>4.6500000000000004</v>
      </c>
      <c r="T300" s="19"/>
      <c r="U300" s="19"/>
      <c r="V300" s="63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>
        <f t="shared" si="26"/>
        <v>0</v>
      </c>
      <c r="AL300" s="19">
        <f t="shared" si="24"/>
        <v>4.6500000000000004</v>
      </c>
      <c r="AM300" s="12" t="s">
        <v>1977</v>
      </c>
    </row>
    <row r="301" spans="1:39" x14ac:dyDescent="0.25">
      <c r="A301" s="10" t="s">
        <v>1162</v>
      </c>
      <c r="B301" s="11" t="s">
        <v>1163</v>
      </c>
      <c r="C301" s="12"/>
      <c r="D301" s="12" t="s">
        <v>495</v>
      </c>
      <c r="E301" s="69">
        <v>0.1</v>
      </c>
      <c r="F301" s="12"/>
      <c r="G301" s="12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>
        <f t="shared" si="25"/>
        <v>0.1</v>
      </c>
      <c r="T301" s="19"/>
      <c r="U301" s="19"/>
      <c r="V301" s="63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>
        <f t="shared" si="26"/>
        <v>0</v>
      </c>
      <c r="AL301" s="19">
        <f t="shared" si="24"/>
        <v>0.1</v>
      </c>
      <c r="AM301" s="12" t="s">
        <v>1977</v>
      </c>
    </row>
    <row r="302" spans="1:39" ht="15.75" x14ac:dyDescent="0.3">
      <c r="A302" s="10" t="s">
        <v>1164</v>
      </c>
      <c r="B302" s="11" t="s">
        <v>1165</v>
      </c>
      <c r="C302" s="17" t="s">
        <v>2253</v>
      </c>
      <c r="D302" s="12" t="s">
        <v>450</v>
      </c>
      <c r="E302" s="69">
        <v>25</v>
      </c>
      <c r="F302" s="12"/>
      <c r="G302" s="12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>
        <f t="shared" si="25"/>
        <v>25</v>
      </c>
      <c r="T302" s="19"/>
      <c r="U302" s="19"/>
      <c r="V302" s="63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>
        <f t="shared" si="26"/>
        <v>0</v>
      </c>
      <c r="AL302" s="19">
        <f t="shared" si="24"/>
        <v>25</v>
      </c>
      <c r="AM302" s="12" t="s">
        <v>1975</v>
      </c>
    </row>
    <row r="303" spans="1:39" x14ac:dyDescent="0.25">
      <c r="A303" s="10" t="s">
        <v>1166</v>
      </c>
      <c r="B303" s="11" t="s">
        <v>1167</v>
      </c>
      <c r="C303" s="12"/>
      <c r="D303" s="12" t="s">
        <v>450</v>
      </c>
      <c r="E303" s="69">
        <v>1.5</v>
      </c>
      <c r="F303" s="12"/>
      <c r="G303" s="12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>
        <f t="shared" si="25"/>
        <v>1.5</v>
      </c>
      <c r="T303" s="19"/>
      <c r="U303" s="19"/>
      <c r="V303" s="63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>
        <f t="shared" si="26"/>
        <v>0</v>
      </c>
      <c r="AL303" s="19">
        <f t="shared" si="24"/>
        <v>1.5</v>
      </c>
      <c r="AM303" s="12" t="s">
        <v>1977</v>
      </c>
    </row>
    <row r="304" spans="1:39" ht="15.75" x14ac:dyDescent="0.3">
      <c r="A304" s="10" t="s">
        <v>1168</v>
      </c>
      <c r="B304" s="11" t="s">
        <v>1169</v>
      </c>
      <c r="C304" s="17" t="s">
        <v>2254</v>
      </c>
      <c r="D304" s="12" t="s">
        <v>450</v>
      </c>
      <c r="E304" s="69">
        <v>0.65</v>
      </c>
      <c r="F304" s="12"/>
      <c r="G304" s="12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>
        <f t="shared" si="25"/>
        <v>0.65</v>
      </c>
      <c r="T304" s="19"/>
      <c r="U304" s="19"/>
      <c r="V304" s="63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>
        <f t="shared" si="26"/>
        <v>0</v>
      </c>
      <c r="AL304" s="19">
        <f t="shared" ref="AL304:AL319" si="27">S304-AK304</f>
        <v>0.65</v>
      </c>
      <c r="AM304" s="12" t="s">
        <v>1977</v>
      </c>
    </row>
    <row r="305" spans="1:39" x14ac:dyDescent="0.25">
      <c r="A305" s="10" t="s">
        <v>1170</v>
      </c>
      <c r="B305" s="11" t="s">
        <v>1171</v>
      </c>
      <c r="C305" s="12"/>
      <c r="D305" s="12"/>
      <c r="E305" s="69">
        <v>0.5</v>
      </c>
      <c r="F305" s="12"/>
      <c r="G305" s="12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>
        <f t="shared" si="25"/>
        <v>0.5</v>
      </c>
      <c r="T305" s="19"/>
      <c r="U305" s="19"/>
      <c r="V305" s="63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>
        <f t="shared" si="26"/>
        <v>0</v>
      </c>
      <c r="AL305" s="19">
        <f t="shared" si="27"/>
        <v>0.5</v>
      </c>
      <c r="AM305" s="12" t="s">
        <v>1977</v>
      </c>
    </row>
    <row r="306" spans="1:39" ht="15.75" x14ac:dyDescent="0.3">
      <c r="A306" s="10" t="s">
        <v>1172</v>
      </c>
      <c r="B306" s="11" t="s">
        <v>1173</v>
      </c>
      <c r="C306" s="17" t="s">
        <v>2255</v>
      </c>
      <c r="D306" s="12" t="s">
        <v>450</v>
      </c>
      <c r="E306" s="69">
        <v>50</v>
      </c>
      <c r="F306" s="12"/>
      <c r="G306" s="12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>
        <f t="shared" si="25"/>
        <v>50</v>
      </c>
      <c r="T306" s="19"/>
      <c r="U306" s="19"/>
      <c r="V306" s="63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>
        <f t="shared" si="26"/>
        <v>0</v>
      </c>
      <c r="AL306" s="19">
        <f t="shared" si="27"/>
        <v>50</v>
      </c>
      <c r="AM306" s="12" t="s">
        <v>1975</v>
      </c>
    </row>
    <row r="307" spans="1:39" x14ac:dyDescent="0.25">
      <c r="A307" s="10" t="s">
        <v>1174</v>
      </c>
      <c r="B307" s="11" t="s">
        <v>1175</v>
      </c>
      <c r="C307" s="17"/>
      <c r="D307" s="12" t="s">
        <v>450</v>
      </c>
      <c r="E307" s="69">
        <v>1</v>
      </c>
      <c r="F307" s="12"/>
      <c r="G307" s="12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>
        <f t="shared" si="25"/>
        <v>1</v>
      </c>
      <c r="T307" s="19"/>
      <c r="U307" s="19"/>
      <c r="V307" s="63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>
        <f t="shared" si="26"/>
        <v>0</v>
      </c>
      <c r="AL307" s="19">
        <f t="shared" si="27"/>
        <v>1</v>
      </c>
      <c r="AM307" s="12" t="s">
        <v>1977</v>
      </c>
    </row>
    <row r="308" spans="1:39" x14ac:dyDescent="0.25">
      <c r="A308" s="10" t="s">
        <v>1176</v>
      </c>
      <c r="B308" s="11" t="s">
        <v>1177</v>
      </c>
      <c r="C308" s="17"/>
      <c r="D308" s="12" t="s">
        <v>467</v>
      </c>
      <c r="E308" s="69">
        <v>0</v>
      </c>
      <c r="F308" s="12"/>
      <c r="G308" s="12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>
        <f t="shared" si="25"/>
        <v>0</v>
      </c>
      <c r="T308" s="19"/>
      <c r="U308" s="19"/>
      <c r="V308" s="63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>
        <f t="shared" si="26"/>
        <v>0</v>
      </c>
      <c r="AL308" s="19">
        <f t="shared" si="27"/>
        <v>0</v>
      </c>
      <c r="AM308" s="12" t="s">
        <v>1982</v>
      </c>
    </row>
    <row r="309" spans="1:39" x14ac:dyDescent="0.25">
      <c r="A309" s="10" t="s">
        <v>1178</v>
      </c>
      <c r="B309" s="11" t="s">
        <v>1179</v>
      </c>
      <c r="C309" s="17"/>
      <c r="D309" s="12" t="s">
        <v>642</v>
      </c>
      <c r="E309" s="69">
        <v>0</v>
      </c>
      <c r="F309" s="12"/>
      <c r="G309" s="12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>
        <f t="shared" si="25"/>
        <v>0</v>
      </c>
      <c r="T309" s="19"/>
      <c r="U309" s="19"/>
      <c r="V309" s="63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>
        <f t="shared" si="26"/>
        <v>0</v>
      </c>
      <c r="AL309" s="19">
        <f t="shared" si="27"/>
        <v>0</v>
      </c>
      <c r="AM309" s="12" t="s">
        <v>1982</v>
      </c>
    </row>
    <row r="310" spans="1:39" ht="15.75" x14ac:dyDescent="0.3">
      <c r="A310" s="10" t="s">
        <v>1180</v>
      </c>
      <c r="B310" s="11" t="s">
        <v>1181</v>
      </c>
      <c r="C310" s="17" t="s">
        <v>2256</v>
      </c>
      <c r="D310" s="12" t="s">
        <v>450</v>
      </c>
      <c r="E310" s="69">
        <v>100</v>
      </c>
      <c r="F310" s="12"/>
      <c r="G310" s="12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>
        <f t="shared" si="25"/>
        <v>100</v>
      </c>
      <c r="T310" s="19"/>
      <c r="U310" s="19"/>
      <c r="V310" s="63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>
        <f t="shared" si="26"/>
        <v>0</v>
      </c>
      <c r="AL310" s="19">
        <f t="shared" si="27"/>
        <v>100</v>
      </c>
      <c r="AM310" s="12" t="s">
        <v>1975</v>
      </c>
    </row>
    <row r="311" spans="1:39" x14ac:dyDescent="0.25">
      <c r="A311" s="10" t="s">
        <v>1182</v>
      </c>
      <c r="B311" s="11" t="s">
        <v>1183</v>
      </c>
      <c r="C311" s="17"/>
      <c r="D311" s="12" t="s">
        <v>450</v>
      </c>
      <c r="E311" s="69">
        <v>1</v>
      </c>
      <c r="F311" s="12"/>
      <c r="G311" s="12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>
        <f t="shared" si="25"/>
        <v>1</v>
      </c>
      <c r="T311" s="19"/>
      <c r="U311" s="19"/>
      <c r="V311" s="63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>
        <f t="shared" si="26"/>
        <v>0</v>
      </c>
      <c r="AL311" s="19">
        <f t="shared" si="27"/>
        <v>1</v>
      </c>
      <c r="AM311" s="12" t="s">
        <v>1975</v>
      </c>
    </row>
    <row r="312" spans="1:39" x14ac:dyDescent="0.25">
      <c r="A312" s="10" t="s">
        <v>1184</v>
      </c>
      <c r="B312" s="11" t="s">
        <v>1185</v>
      </c>
      <c r="C312" s="17"/>
      <c r="D312" s="12" t="s">
        <v>450</v>
      </c>
      <c r="E312" s="69">
        <v>2</v>
      </c>
      <c r="F312" s="12"/>
      <c r="G312" s="12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>
        <f t="shared" si="25"/>
        <v>2</v>
      </c>
      <c r="T312" s="19"/>
      <c r="U312" s="19"/>
      <c r="V312" s="63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>
        <f t="shared" si="26"/>
        <v>0</v>
      </c>
      <c r="AL312" s="19">
        <f t="shared" si="27"/>
        <v>2</v>
      </c>
      <c r="AM312" s="12" t="s">
        <v>1975</v>
      </c>
    </row>
    <row r="313" spans="1:39" x14ac:dyDescent="0.25">
      <c r="A313" s="10" t="s">
        <v>1186</v>
      </c>
      <c r="B313" s="11" t="s">
        <v>1187</v>
      </c>
      <c r="C313" s="17"/>
      <c r="D313" s="12" t="s">
        <v>450</v>
      </c>
      <c r="E313" s="69">
        <v>-2.5</v>
      </c>
      <c r="F313" s="12"/>
      <c r="G313" s="12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>
        <f t="shared" si="25"/>
        <v>-2.5</v>
      </c>
      <c r="T313" s="19"/>
      <c r="U313" s="19"/>
      <c r="V313" s="63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>
        <f t="shared" si="26"/>
        <v>0</v>
      </c>
      <c r="AL313" s="19">
        <f t="shared" si="27"/>
        <v>-2.5</v>
      </c>
      <c r="AM313" s="12" t="s">
        <v>1983</v>
      </c>
    </row>
    <row r="314" spans="1:39" x14ac:dyDescent="0.25">
      <c r="A314" s="10" t="s">
        <v>1188</v>
      </c>
      <c r="B314" s="18" t="s">
        <v>1189</v>
      </c>
      <c r="C314" s="17"/>
      <c r="D314" s="12" t="s">
        <v>450</v>
      </c>
      <c r="E314" s="69">
        <v>50</v>
      </c>
      <c r="F314" s="12"/>
      <c r="G314" s="12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>
        <f t="shared" si="25"/>
        <v>50</v>
      </c>
      <c r="T314" s="19"/>
      <c r="U314" s="19"/>
      <c r="V314" s="63">
        <v>1</v>
      </c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>
        <f t="shared" si="26"/>
        <v>1</v>
      </c>
      <c r="AL314" s="19">
        <f t="shared" si="27"/>
        <v>49</v>
      </c>
      <c r="AM314" s="12" t="s">
        <v>1975</v>
      </c>
    </row>
    <row r="315" spans="1:39" x14ac:dyDescent="0.25">
      <c r="A315" s="10" t="s">
        <v>1188</v>
      </c>
      <c r="B315" s="18" t="s">
        <v>1190</v>
      </c>
      <c r="C315" s="17"/>
      <c r="D315" s="12" t="s">
        <v>467</v>
      </c>
      <c r="E315" s="69">
        <v>1</v>
      </c>
      <c r="F315" s="12"/>
      <c r="G315" s="12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>
        <f t="shared" si="25"/>
        <v>1</v>
      </c>
      <c r="T315" s="19"/>
      <c r="U315" s="19">
        <v>0.08</v>
      </c>
      <c r="V315" s="63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>
        <f t="shared" si="26"/>
        <v>0.08</v>
      </c>
      <c r="AL315" s="19">
        <f t="shared" si="27"/>
        <v>0.92</v>
      </c>
      <c r="AM315" s="12" t="s">
        <v>1977</v>
      </c>
    </row>
    <row r="316" spans="1:39" ht="15.75" x14ac:dyDescent="0.25">
      <c r="A316" s="10" t="s">
        <v>1191</v>
      </c>
      <c r="B316" s="18" t="s">
        <v>1192</v>
      </c>
      <c r="C316" s="67" t="s">
        <v>2257</v>
      </c>
      <c r="D316" s="12" t="s">
        <v>450</v>
      </c>
      <c r="E316" s="69">
        <v>100</v>
      </c>
      <c r="F316" s="12"/>
      <c r="G316" s="12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>
        <f t="shared" si="25"/>
        <v>100</v>
      </c>
      <c r="T316" s="19"/>
      <c r="U316" s="19"/>
      <c r="V316" s="63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>
        <f t="shared" si="26"/>
        <v>0</v>
      </c>
      <c r="AL316" s="19">
        <f t="shared" si="27"/>
        <v>100</v>
      </c>
      <c r="AM316" s="12" t="s">
        <v>1975</v>
      </c>
    </row>
    <row r="317" spans="1:39" ht="15.75" x14ac:dyDescent="0.3">
      <c r="A317" s="10" t="s">
        <v>1193</v>
      </c>
      <c r="B317" s="18" t="s">
        <v>1194</v>
      </c>
      <c r="C317" s="17" t="s">
        <v>2258</v>
      </c>
      <c r="D317" s="12"/>
      <c r="E317" s="69">
        <v>50</v>
      </c>
      <c r="F317" s="12"/>
      <c r="G317" s="12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>
        <f t="shared" si="25"/>
        <v>50</v>
      </c>
      <c r="T317" s="19"/>
      <c r="U317" s="19"/>
      <c r="V317" s="63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>
        <f t="shared" si="26"/>
        <v>0</v>
      </c>
      <c r="AL317" s="19">
        <f t="shared" si="27"/>
        <v>50</v>
      </c>
      <c r="AM317" s="12" t="s">
        <v>1975</v>
      </c>
    </row>
    <row r="318" spans="1:39" x14ac:dyDescent="0.25">
      <c r="A318" s="10" t="s">
        <v>1195</v>
      </c>
      <c r="B318" s="18" t="s">
        <v>1196</v>
      </c>
      <c r="C318" s="17"/>
      <c r="D318" s="12" t="s">
        <v>495</v>
      </c>
      <c r="E318" s="69">
        <v>23.5</v>
      </c>
      <c r="F318" s="12"/>
      <c r="G318" s="12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>
        <f t="shared" si="25"/>
        <v>23.5</v>
      </c>
      <c r="T318" s="19"/>
      <c r="U318" s="19"/>
      <c r="V318" s="63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>
        <f t="shared" si="26"/>
        <v>0</v>
      </c>
      <c r="AL318" s="19">
        <f t="shared" si="27"/>
        <v>23.5</v>
      </c>
      <c r="AM318" s="12" t="s">
        <v>1975</v>
      </c>
    </row>
    <row r="319" spans="1:39" ht="15.75" x14ac:dyDescent="0.3">
      <c r="A319" s="10" t="s">
        <v>1197</v>
      </c>
      <c r="B319" s="18" t="s">
        <v>1198</v>
      </c>
      <c r="C319" s="17" t="s">
        <v>2259</v>
      </c>
      <c r="D319" s="12" t="s">
        <v>450</v>
      </c>
      <c r="E319" s="69">
        <v>25</v>
      </c>
      <c r="F319" s="12"/>
      <c r="G319" s="12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>
        <f t="shared" si="25"/>
        <v>25</v>
      </c>
      <c r="T319" s="19"/>
      <c r="U319" s="19"/>
      <c r="V319" s="63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>
        <f t="shared" si="26"/>
        <v>0</v>
      </c>
      <c r="AL319" s="19">
        <f t="shared" si="27"/>
        <v>25</v>
      </c>
      <c r="AM319" s="12" t="s">
        <v>1975</v>
      </c>
    </row>
    <row r="320" spans="1:39" ht="15.75" x14ac:dyDescent="0.3">
      <c r="A320" s="10" t="s">
        <v>1199</v>
      </c>
      <c r="B320" s="18" t="s">
        <v>1200</v>
      </c>
      <c r="C320" s="17" t="s">
        <v>2260</v>
      </c>
      <c r="D320" s="12" t="s">
        <v>450</v>
      </c>
      <c r="E320" s="69">
        <v>25</v>
      </c>
      <c r="F320" s="12"/>
      <c r="G320" s="12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>
        <f t="shared" si="25"/>
        <v>25</v>
      </c>
      <c r="T320" s="19"/>
      <c r="U320" s="19"/>
      <c r="V320" s="63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>
        <v>0</v>
      </c>
      <c r="AL320" s="19">
        <v>25</v>
      </c>
      <c r="AM320" s="12" t="s">
        <v>1975</v>
      </c>
    </row>
    <row r="321" spans="1:39" ht="15.75" x14ac:dyDescent="0.3">
      <c r="A321" s="10" t="s">
        <v>1201</v>
      </c>
      <c r="B321" s="18" t="s">
        <v>1202</v>
      </c>
      <c r="C321" s="66" t="s">
        <v>2261</v>
      </c>
      <c r="D321" s="12" t="s">
        <v>450</v>
      </c>
      <c r="E321" s="69">
        <v>0</v>
      </c>
      <c r="F321" s="12"/>
      <c r="G321" s="12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>
        <f t="shared" si="25"/>
        <v>0</v>
      </c>
      <c r="T321" s="19"/>
      <c r="U321" s="19"/>
      <c r="V321" s="63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>
        <f>SUM(T321:AJ321)</f>
        <v>0</v>
      </c>
      <c r="AL321" s="19">
        <f>S321-AK321</f>
        <v>0</v>
      </c>
      <c r="AM321" s="12" t="s">
        <v>1975</v>
      </c>
    </row>
    <row r="322" spans="1:39" ht="15.75" x14ac:dyDescent="0.3">
      <c r="A322" s="10" t="s">
        <v>1203</v>
      </c>
      <c r="B322" s="18" t="s">
        <v>1204</v>
      </c>
      <c r="C322" s="66" t="s">
        <v>2262</v>
      </c>
      <c r="D322" s="12" t="s">
        <v>450</v>
      </c>
      <c r="E322" s="69">
        <v>0</v>
      </c>
      <c r="F322" s="12"/>
      <c r="G322" s="12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>
        <f t="shared" si="25"/>
        <v>0</v>
      </c>
      <c r="T322" s="19"/>
      <c r="U322" s="19"/>
      <c r="V322" s="63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>
        <f>SUM(T322:AJ322)</f>
        <v>0</v>
      </c>
      <c r="AL322" s="19">
        <f>S322-AK322</f>
        <v>0</v>
      </c>
      <c r="AM322" s="12" t="s">
        <v>1975</v>
      </c>
    </row>
    <row r="323" spans="1:39" ht="15.75" x14ac:dyDescent="0.3">
      <c r="A323" s="10" t="s">
        <v>1205</v>
      </c>
      <c r="B323" s="18" t="s">
        <v>1206</v>
      </c>
      <c r="C323" s="66" t="s">
        <v>2263</v>
      </c>
      <c r="D323" s="12" t="s">
        <v>450</v>
      </c>
      <c r="E323" s="69">
        <v>4</v>
      </c>
      <c r="F323" s="12"/>
      <c r="G323" s="12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>
        <f t="shared" si="25"/>
        <v>4</v>
      </c>
      <c r="T323" s="19"/>
      <c r="U323" s="19"/>
      <c r="V323" s="63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>
        <f>SUM(T323:AJ323)</f>
        <v>0</v>
      </c>
      <c r="AL323" s="19">
        <f>S323-AK323</f>
        <v>4</v>
      </c>
      <c r="AM323" s="12" t="s">
        <v>1975</v>
      </c>
    </row>
    <row r="324" spans="1:39" ht="15.75" x14ac:dyDescent="0.3">
      <c r="A324" s="10" t="s">
        <v>1205</v>
      </c>
      <c r="B324" s="18" t="s">
        <v>1206</v>
      </c>
      <c r="C324" s="66" t="s">
        <v>2263</v>
      </c>
      <c r="D324" s="12" t="s">
        <v>450</v>
      </c>
      <c r="E324" s="69">
        <v>490</v>
      </c>
      <c r="F324" s="12"/>
      <c r="G324" s="12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>
        <f t="shared" ref="S324" si="28">SUM(E324:R324)</f>
        <v>490</v>
      </c>
      <c r="T324" s="19"/>
      <c r="U324" s="19"/>
      <c r="V324" s="63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>
        <f>SUM(T324:AJ324)</f>
        <v>0</v>
      </c>
      <c r="AL324" s="19">
        <f>S324-AK324</f>
        <v>490</v>
      </c>
      <c r="AM324" s="12" t="s">
        <v>1982</v>
      </c>
    </row>
    <row r="325" spans="1:39" ht="15.75" x14ac:dyDescent="0.3">
      <c r="A325" s="10" t="s">
        <v>1207</v>
      </c>
      <c r="B325" s="18" t="s">
        <v>1208</v>
      </c>
      <c r="C325" s="17" t="s">
        <v>2258</v>
      </c>
      <c r="D325" s="12" t="s">
        <v>450</v>
      </c>
      <c r="E325" s="69">
        <v>100</v>
      </c>
      <c r="F325" s="12"/>
      <c r="G325" s="12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>
        <v>100</v>
      </c>
      <c r="T325" s="19"/>
      <c r="U325" s="19"/>
      <c r="V325" s="63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>
        <v>0</v>
      </c>
      <c r="AL325" s="19">
        <v>100</v>
      </c>
      <c r="AM325" s="12" t="s">
        <v>1975</v>
      </c>
    </row>
    <row r="326" spans="1:39" x14ac:dyDescent="0.25">
      <c r="A326" s="10" t="s">
        <v>1209</v>
      </c>
      <c r="B326" s="18" t="s">
        <v>1210</v>
      </c>
      <c r="C326" s="17" t="s">
        <v>1211</v>
      </c>
      <c r="D326" s="12" t="s">
        <v>450</v>
      </c>
      <c r="E326" s="69">
        <v>1</v>
      </c>
      <c r="F326" s="12"/>
      <c r="G326" s="12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>
        <v>1</v>
      </c>
      <c r="T326" s="19"/>
      <c r="U326" s="19"/>
      <c r="V326" s="63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>
        <v>0</v>
      </c>
      <c r="AL326" s="19">
        <v>1</v>
      </c>
      <c r="AM326" s="12" t="s">
        <v>1975</v>
      </c>
    </row>
    <row r="327" spans="1:39" ht="15.75" x14ac:dyDescent="0.3">
      <c r="A327" s="10" t="s">
        <v>2029</v>
      </c>
      <c r="B327" s="18" t="s">
        <v>2030</v>
      </c>
      <c r="C327" s="66" t="s">
        <v>2264</v>
      </c>
      <c r="D327" s="12" t="s">
        <v>450</v>
      </c>
      <c r="E327" s="69">
        <v>25</v>
      </c>
      <c r="F327" s="12"/>
      <c r="G327" s="12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>
        <f t="shared" ref="S327:S348" si="29">SUM(E327:R327)</f>
        <v>25</v>
      </c>
      <c r="T327" s="19"/>
      <c r="U327" s="19"/>
      <c r="V327" s="63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>
        <f t="shared" ref="AK327:AK348" si="30">SUM(T327:AJ327)</f>
        <v>0</v>
      </c>
      <c r="AL327" s="19">
        <f t="shared" ref="AL327:AL348" si="31">S327-AK327</f>
        <v>25</v>
      </c>
      <c r="AM327" s="12" t="s">
        <v>1975</v>
      </c>
    </row>
    <row r="328" spans="1:39" x14ac:dyDescent="0.25">
      <c r="A328" s="80" t="s">
        <v>1212</v>
      </c>
      <c r="B328" s="80"/>
      <c r="C328" s="80"/>
      <c r="D328" s="9"/>
      <c r="E328" s="69">
        <v>0</v>
      </c>
      <c r="F328" s="12"/>
      <c r="G328" s="12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>
        <f t="shared" si="29"/>
        <v>0</v>
      </c>
      <c r="T328" s="19"/>
      <c r="U328" s="19"/>
      <c r="V328" s="63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>
        <f t="shared" si="30"/>
        <v>0</v>
      </c>
      <c r="AL328" s="19">
        <f t="shared" si="31"/>
        <v>0</v>
      </c>
      <c r="AM328" s="12"/>
    </row>
    <row r="329" spans="1:39" x14ac:dyDescent="0.25">
      <c r="A329" s="10" t="s">
        <v>1213</v>
      </c>
      <c r="B329" s="11" t="s">
        <v>1214</v>
      </c>
      <c r="C329" s="12"/>
      <c r="D329" s="12" t="s">
        <v>495</v>
      </c>
      <c r="E329" s="69">
        <v>2.0999999999999996</v>
      </c>
      <c r="F329" s="12"/>
      <c r="G329" s="12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>
        <f t="shared" si="29"/>
        <v>2.0999999999999996</v>
      </c>
      <c r="T329" s="19"/>
      <c r="U329" s="19"/>
      <c r="V329" s="63">
        <v>0.1</v>
      </c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>
        <f t="shared" si="30"/>
        <v>0.1</v>
      </c>
      <c r="AL329" s="19">
        <f t="shared" si="31"/>
        <v>1.9999999999999996</v>
      </c>
      <c r="AM329" s="12" t="s">
        <v>1977</v>
      </c>
    </row>
    <row r="330" spans="1:39" x14ac:dyDescent="0.25">
      <c r="A330" s="10" t="s">
        <v>1215</v>
      </c>
      <c r="B330" s="11" t="s">
        <v>1216</v>
      </c>
      <c r="C330" s="12"/>
      <c r="D330" s="12" t="s">
        <v>450</v>
      </c>
      <c r="E330" s="69">
        <v>0.25</v>
      </c>
      <c r="F330" s="12"/>
      <c r="G330" s="12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>
        <f t="shared" si="29"/>
        <v>0.25</v>
      </c>
      <c r="T330" s="19"/>
      <c r="U330" s="19"/>
      <c r="V330" s="63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>
        <f t="shared" si="30"/>
        <v>0</v>
      </c>
      <c r="AL330" s="19">
        <f t="shared" si="31"/>
        <v>0.25</v>
      </c>
      <c r="AM330" s="12" t="s">
        <v>1977</v>
      </c>
    </row>
    <row r="331" spans="1:39" x14ac:dyDescent="0.25">
      <c r="A331" s="10" t="s">
        <v>1215</v>
      </c>
      <c r="B331" s="11" t="s">
        <v>1216</v>
      </c>
      <c r="C331" s="12"/>
      <c r="D331" s="12" t="s">
        <v>450</v>
      </c>
      <c r="E331" s="69">
        <v>500</v>
      </c>
      <c r="F331" s="12"/>
      <c r="G331" s="12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>
        <f t="shared" si="29"/>
        <v>500</v>
      </c>
      <c r="T331" s="19"/>
      <c r="U331" s="19"/>
      <c r="V331" s="63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>
        <f t="shared" si="30"/>
        <v>0</v>
      </c>
      <c r="AL331" s="19">
        <f t="shared" si="31"/>
        <v>500</v>
      </c>
      <c r="AM331" s="12" t="s">
        <v>1975</v>
      </c>
    </row>
    <row r="332" spans="1:39" x14ac:dyDescent="0.25">
      <c r="A332" s="10" t="s">
        <v>1217</v>
      </c>
      <c r="B332" s="11" t="s">
        <v>1218</v>
      </c>
      <c r="C332" s="12"/>
      <c r="D332" s="12" t="s">
        <v>450</v>
      </c>
      <c r="E332" s="69">
        <v>0.12</v>
      </c>
      <c r="F332" s="12"/>
      <c r="G332" s="12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>
        <f t="shared" si="29"/>
        <v>0.12</v>
      </c>
      <c r="T332" s="19"/>
      <c r="U332" s="19"/>
      <c r="V332" s="63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>
        <f t="shared" si="30"/>
        <v>0</v>
      </c>
      <c r="AL332" s="19">
        <f t="shared" si="31"/>
        <v>0.12</v>
      </c>
      <c r="AM332" s="12" t="s">
        <v>1977</v>
      </c>
    </row>
    <row r="333" spans="1:39" x14ac:dyDescent="0.25">
      <c r="A333" s="10" t="s">
        <v>1219</v>
      </c>
      <c r="B333" s="11" t="s">
        <v>1220</v>
      </c>
      <c r="C333" s="12"/>
      <c r="D333" s="12" t="s">
        <v>450</v>
      </c>
      <c r="E333" s="69">
        <v>0.12</v>
      </c>
      <c r="F333" s="12"/>
      <c r="G333" s="12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>
        <f t="shared" si="29"/>
        <v>0.12</v>
      </c>
      <c r="T333" s="19"/>
      <c r="U333" s="19"/>
      <c r="V333" s="63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>
        <f t="shared" si="30"/>
        <v>0</v>
      </c>
      <c r="AL333" s="19">
        <f t="shared" si="31"/>
        <v>0.12</v>
      </c>
      <c r="AM333" s="12" t="s">
        <v>1977</v>
      </c>
    </row>
    <row r="334" spans="1:39" x14ac:dyDescent="0.25">
      <c r="A334" s="10" t="s">
        <v>1221</v>
      </c>
      <c r="B334" s="11" t="s">
        <v>1222</v>
      </c>
      <c r="C334" s="12"/>
      <c r="D334" s="12" t="s">
        <v>450</v>
      </c>
      <c r="E334" s="69">
        <v>7.16</v>
      </c>
      <c r="F334" s="12"/>
      <c r="G334" s="12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>
        <f t="shared" si="29"/>
        <v>7.16</v>
      </c>
      <c r="T334" s="19">
        <f>1</f>
        <v>1</v>
      </c>
      <c r="U334" s="19"/>
      <c r="V334" s="63">
        <f>1</f>
        <v>1</v>
      </c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>
        <f t="shared" si="30"/>
        <v>2</v>
      </c>
      <c r="AL334" s="19">
        <f t="shared" si="31"/>
        <v>5.16</v>
      </c>
      <c r="AM334" s="12" t="s">
        <v>1977</v>
      </c>
    </row>
    <row r="335" spans="1:39" x14ac:dyDescent="0.25">
      <c r="A335" s="10" t="s">
        <v>1223</v>
      </c>
      <c r="B335" s="11" t="s">
        <v>1224</v>
      </c>
      <c r="C335" s="12"/>
      <c r="D335" s="12" t="s">
        <v>450</v>
      </c>
      <c r="E335" s="69">
        <v>0</v>
      </c>
      <c r="F335" s="12"/>
      <c r="G335" s="12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>
        <f t="shared" si="29"/>
        <v>0</v>
      </c>
      <c r="T335" s="19"/>
      <c r="U335" s="19"/>
      <c r="V335" s="63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>
        <f t="shared" si="30"/>
        <v>0</v>
      </c>
      <c r="AL335" s="19">
        <f t="shared" si="31"/>
        <v>0</v>
      </c>
      <c r="AM335" s="12" t="s">
        <v>1975</v>
      </c>
    </row>
    <row r="336" spans="1:39" x14ac:dyDescent="0.25">
      <c r="A336" s="10" t="s">
        <v>1225</v>
      </c>
      <c r="B336" s="11" t="s">
        <v>1226</v>
      </c>
      <c r="C336" s="12"/>
      <c r="D336" s="12" t="s">
        <v>450</v>
      </c>
      <c r="E336" s="69">
        <v>1</v>
      </c>
      <c r="F336" s="12"/>
      <c r="G336" s="12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>
        <f t="shared" si="29"/>
        <v>1</v>
      </c>
      <c r="T336" s="19"/>
      <c r="U336" s="19"/>
      <c r="V336" s="63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>
        <f t="shared" si="30"/>
        <v>0</v>
      </c>
      <c r="AL336" s="19">
        <f t="shared" si="31"/>
        <v>1</v>
      </c>
      <c r="AM336" s="12" t="s">
        <v>1977</v>
      </c>
    </row>
    <row r="337" spans="1:39" x14ac:dyDescent="0.25">
      <c r="A337" s="10" t="s">
        <v>2180</v>
      </c>
      <c r="B337" s="11" t="s">
        <v>2181</v>
      </c>
      <c r="C337" s="12"/>
      <c r="D337" s="12" t="s">
        <v>450</v>
      </c>
      <c r="E337" s="69">
        <v>250</v>
      </c>
      <c r="F337" s="12"/>
      <c r="G337" s="12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>
        <f t="shared" si="29"/>
        <v>250</v>
      </c>
      <c r="T337" s="19"/>
      <c r="U337" s="19"/>
      <c r="V337" s="63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>
        <f t="shared" si="30"/>
        <v>0</v>
      </c>
      <c r="AL337" s="19">
        <f t="shared" si="31"/>
        <v>250</v>
      </c>
      <c r="AM337" s="12" t="s">
        <v>1975</v>
      </c>
    </row>
    <row r="338" spans="1:39" x14ac:dyDescent="0.25">
      <c r="A338" s="80" t="s">
        <v>1227</v>
      </c>
      <c r="B338" s="80"/>
      <c r="C338" s="80"/>
      <c r="D338" s="9"/>
      <c r="E338" s="69">
        <v>0</v>
      </c>
      <c r="F338" s="12"/>
      <c r="G338" s="12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>
        <f t="shared" si="29"/>
        <v>0</v>
      </c>
      <c r="T338" s="19"/>
      <c r="U338" s="19"/>
      <c r="V338" s="63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>
        <f t="shared" si="30"/>
        <v>0</v>
      </c>
      <c r="AL338" s="19">
        <f t="shared" si="31"/>
        <v>0</v>
      </c>
      <c r="AM338" s="12"/>
    </row>
    <row r="339" spans="1:39" x14ac:dyDescent="0.25">
      <c r="A339" s="10" t="s">
        <v>1228</v>
      </c>
      <c r="B339" s="11" t="s">
        <v>1229</v>
      </c>
      <c r="C339" s="12"/>
      <c r="D339" s="12" t="s">
        <v>467</v>
      </c>
      <c r="E339" s="69">
        <v>0.15</v>
      </c>
      <c r="F339" s="12"/>
      <c r="G339" s="12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>
        <f t="shared" si="29"/>
        <v>0.15</v>
      </c>
      <c r="T339" s="19"/>
      <c r="U339" s="19"/>
      <c r="V339" s="63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>
        <f t="shared" si="30"/>
        <v>0</v>
      </c>
      <c r="AL339" s="19">
        <f t="shared" si="31"/>
        <v>0.15</v>
      </c>
      <c r="AM339" s="12" t="s">
        <v>1975</v>
      </c>
    </row>
    <row r="340" spans="1:39" ht="15.75" x14ac:dyDescent="0.3">
      <c r="A340" s="10" t="s">
        <v>1230</v>
      </c>
      <c r="B340" s="11" t="s">
        <v>1231</v>
      </c>
      <c r="C340" s="66" t="s">
        <v>2265</v>
      </c>
      <c r="D340" s="12" t="s">
        <v>450</v>
      </c>
      <c r="E340" s="69">
        <v>250</v>
      </c>
      <c r="F340" s="12"/>
      <c r="G340" s="12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>
        <f t="shared" si="29"/>
        <v>250</v>
      </c>
      <c r="T340" s="19">
        <f>50</f>
        <v>50</v>
      </c>
      <c r="U340" s="19">
        <f>50</f>
        <v>50</v>
      </c>
      <c r="V340" s="63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>
        <f t="shared" si="30"/>
        <v>100</v>
      </c>
      <c r="AL340" s="19">
        <f t="shared" si="31"/>
        <v>150</v>
      </c>
      <c r="AM340" s="12" t="s">
        <v>1975</v>
      </c>
    </row>
    <row r="341" spans="1:39" ht="15.75" x14ac:dyDescent="0.25">
      <c r="A341" s="10" t="s">
        <v>1232</v>
      </c>
      <c r="B341" s="11" t="s">
        <v>1233</v>
      </c>
      <c r="C341" s="12" t="s">
        <v>1234</v>
      </c>
      <c r="D341" s="12" t="s">
        <v>450</v>
      </c>
      <c r="E341" s="69">
        <v>6122.5</v>
      </c>
      <c r="F341" s="12"/>
      <c r="G341" s="12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>
        <f t="shared" si="29"/>
        <v>6122.5</v>
      </c>
      <c r="T341" s="19"/>
      <c r="U341" s="19"/>
      <c r="V341" s="63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>
        <f t="shared" si="30"/>
        <v>0</v>
      </c>
      <c r="AL341" s="19">
        <f t="shared" si="31"/>
        <v>6122.5</v>
      </c>
      <c r="AM341" s="12" t="s">
        <v>1975</v>
      </c>
    </row>
    <row r="342" spans="1:39" ht="15.75" x14ac:dyDescent="0.25">
      <c r="A342" s="10" t="s">
        <v>1235</v>
      </c>
      <c r="B342" s="11" t="s">
        <v>1236</v>
      </c>
      <c r="C342" s="12" t="s">
        <v>1237</v>
      </c>
      <c r="D342" s="12" t="s">
        <v>450</v>
      </c>
      <c r="E342" s="69">
        <v>5448</v>
      </c>
      <c r="F342" s="12"/>
      <c r="G342" s="12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>
        <f t="shared" si="29"/>
        <v>5448</v>
      </c>
      <c r="T342" s="19"/>
      <c r="U342" s="19"/>
      <c r="V342" s="63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>
        <f t="shared" si="30"/>
        <v>0</v>
      </c>
      <c r="AL342" s="19">
        <f t="shared" si="31"/>
        <v>5448</v>
      </c>
      <c r="AM342" s="12" t="s">
        <v>1975</v>
      </c>
    </row>
    <row r="343" spans="1:39" ht="15.75" x14ac:dyDescent="0.25">
      <c r="A343" s="10" t="s">
        <v>1238</v>
      </c>
      <c r="B343" s="11" t="s">
        <v>1239</v>
      </c>
      <c r="C343" s="12" t="s">
        <v>1237</v>
      </c>
      <c r="D343" s="12" t="s">
        <v>450</v>
      </c>
      <c r="E343" s="69">
        <v>2630.5</v>
      </c>
      <c r="F343" s="12"/>
      <c r="G343" s="12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>
        <f t="shared" si="29"/>
        <v>2630.5</v>
      </c>
      <c r="T343" s="19"/>
      <c r="U343" s="19"/>
      <c r="V343" s="63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>
        <f t="shared" si="30"/>
        <v>0</v>
      </c>
      <c r="AL343" s="19">
        <f t="shared" si="31"/>
        <v>2630.5</v>
      </c>
      <c r="AM343" s="12" t="s">
        <v>1975</v>
      </c>
    </row>
    <row r="344" spans="1:39" ht="15.75" x14ac:dyDescent="0.3">
      <c r="A344" s="10" t="s">
        <v>1240</v>
      </c>
      <c r="B344" s="11" t="s">
        <v>1241</v>
      </c>
      <c r="C344" s="66" t="s">
        <v>2265</v>
      </c>
      <c r="D344" s="12" t="s">
        <v>450</v>
      </c>
      <c r="E344" s="69">
        <v>500</v>
      </c>
      <c r="F344" s="12"/>
      <c r="G344" s="12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>
        <f t="shared" si="29"/>
        <v>500</v>
      </c>
      <c r="T344" s="19"/>
      <c r="U344" s="19"/>
      <c r="V344" s="63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>
        <f t="shared" si="30"/>
        <v>0</v>
      </c>
      <c r="AL344" s="19">
        <f t="shared" si="31"/>
        <v>500</v>
      </c>
      <c r="AM344" s="12" t="s">
        <v>1975</v>
      </c>
    </row>
    <row r="345" spans="1:39" x14ac:dyDescent="0.25">
      <c r="A345" s="10" t="s">
        <v>1242</v>
      </c>
      <c r="B345" s="11" t="s">
        <v>1243</v>
      </c>
      <c r="C345" s="12"/>
      <c r="D345" s="12" t="s">
        <v>450</v>
      </c>
      <c r="E345" s="69">
        <v>950</v>
      </c>
      <c r="F345" s="12"/>
      <c r="G345" s="12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>
        <f t="shared" si="29"/>
        <v>950</v>
      </c>
      <c r="T345" s="19"/>
      <c r="U345" s="19"/>
      <c r="V345" s="63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>
        <f t="shared" si="30"/>
        <v>0</v>
      </c>
      <c r="AL345" s="19">
        <f t="shared" si="31"/>
        <v>950</v>
      </c>
      <c r="AM345" s="12" t="s">
        <v>1975</v>
      </c>
    </row>
    <row r="346" spans="1:39" ht="15.75" x14ac:dyDescent="0.25">
      <c r="A346" s="10" t="s">
        <v>1244</v>
      </c>
      <c r="B346" s="11" t="s">
        <v>1245</v>
      </c>
      <c r="C346" s="12" t="s">
        <v>1237</v>
      </c>
      <c r="D346" s="12" t="s">
        <v>450</v>
      </c>
      <c r="E346" s="69">
        <v>452.25</v>
      </c>
      <c r="F346" s="12"/>
      <c r="G346" s="12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>
        <f t="shared" si="29"/>
        <v>452.25</v>
      </c>
      <c r="T346" s="19"/>
      <c r="U346" s="19">
        <f>50</f>
        <v>50</v>
      </c>
      <c r="V346" s="63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>
        <f t="shared" si="30"/>
        <v>50</v>
      </c>
      <c r="AL346" s="19">
        <f t="shared" si="31"/>
        <v>402.25</v>
      </c>
      <c r="AM346" s="12" t="s">
        <v>1975</v>
      </c>
    </row>
    <row r="347" spans="1:39" ht="15.75" x14ac:dyDescent="0.25">
      <c r="A347" s="10" t="s">
        <v>1246</v>
      </c>
      <c r="B347" s="11" t="s">
        <v>1247</v>
      </c>
      <c r="C347" s="12" t="s">
        <v>1248</v>
      </c>
      <c r="D347" s="12" t="s">
        <v>450</v>
      </c>
      <c r="E347" s="69">
        <v>431</v>
      </c>
      <c r="F347" s="12"/>
      <c r="G347" s="12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>
        <f t="shared" si="29"/>
        <v>431</v>
      </c>
      <c r="T347" s="19"/>
      <c r="U347" s="19">
        <f>50</f>
        <v>50</v>
      </c>
      <c r="V347" s="63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>
        <f t="shared" si="30"/>
        <v>50</v>
      </c>
      <c r="AL347" s="19">
        <f t="shared" si="31"/>
        <v>381</v>
      </c>
      <c r="AM347" s="12" t="s">
        <v>1975</v>
      </c>
    </row>
    <row r="348" spans="1:39" ht="15.75" x14ac:dyDescent="0.3">
      <c r="A348" s="10" t="s">
        <v>1249</v>
      </c>
      <c r="B348" s="11" t="s">
        <v>2169</v>
      </c>
      <c r="C348" s="66" t="s">
        <v>2266</v>
      </c>
      <c r="D348" s="12" t="s">
        <v>450</v>
      </c>
      <c r="E348" s="69">
        <v>50</v>
      </c>
      <c r="F348" s="12"/>
      <c r="G348" s="12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>
        <f t="shared" si="29"/>
        <v>50</v>
      </c>
      <c r="T348" s="19"/>
      <c r="U348" s="19"/>
      <c r="V348" s="63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>
        <f t="shared" si="30"/>
        <v>0</v>
      </c>
      <c r="AL348" s="19">
        <f t="shared" si="31"/>
        <v>50</v>
      </c>
      <c r="AM348" s="12" t="s">
        <v>1975</v>
      </c>
    </row>
    <row r="349" spans="1:39" ht="15.75" x14ac:dyDescent="0.3">
      <c r="A349" s="10" t="s">
        <v>1250</v>
      </c>
      <c r="B349" s="11" t="s">
        <v>1251</v>
      </c>
      <c r="C349" s="66" t="s">
        <v>2266</v>
      </c>
      <c r="D349" s="12" t="s">
        <v>450</v>
      </c>
      <c r="E349" s="69">
        <v>25</v>
      </c>
      <c r="F349" s="12"/>
      <c r="G349" s="12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>
        <v>25</v>
      </c>
      <c r="T349" s="19"/>
      <c r="U349" s="19"/>
      <c r="V349" s="63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>
        <v>0</v>
      </c>
      <c r="AL349" s="19">
        <v>25</v>
      </c>
      <c r="AM349" s="12" t="s">
        <v>1975</v>
      </c>
    </row>
    <row r="350" spans="1:39" ht="15.75" x14ac:dyDescent="0.3">
      <c r="A350" s="10" t="s">
        <v>1252</v>
      </c>
      <c r="B350" s="11" t="s">
        <v>1253</v>
      </c>
      <c r="C350" s="17" t="s">
        <v>2267</v>
      </c>
      <c r="D350" s="12" t="s">
        <v>450</v>
      </c>
      <c r="E350" s="69">
        <v>500</v>
      </c>
      <c r="F350" s="12"/>
      <c r="G350" s="12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>
        <v>500</v>
      </c>
      <c r="T350" s="19"/>
      <c r="U350" s="19"/>
      <c r="V350" s="63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>
        <v>0</v>
      </c>
      <c r="AL350" s="19">
        <v>500</v>
      </c>
      <c r="AM350" s="12" t="s">
        <v>1975</v>
      </c>
    </row>
    <row r="351" spans="1:39" x14ac:dyDescent="0.25">
      <c r="A351" s="80" t="s">
        <v>1254</v>
      </c>
      <c r="B351" s="80"/>
      <c r="C351" s="80"/>
      <c r="D351" s="9"/>
      <c r="E351" s="69">
        <v>0</v>
      </c>
      <c r="F351" s="12"/>
      <c r="G351" s="12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>
        <f t="shared" ref="S351:S412" si="32">SUM(E351:R351)</f>
        <v>0</v>
      </c>
      <c r="T351" s="19"/>
      <c r="U351" s="19"/>
      <c r="V351" s="63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>
        <f t="shared" ref="AK351:AK367" si="33">SUM(T351:AJ351)</f>
        <v>0</v>
      </c>
      <c r="AL351" s="19">
        <f t="shared" ref="AL351:AL410" si="34">S351-AK351</f>
        <v>0</v>
      </c>
      <c r="AM351" s="12"/>
    </row>
    <row r="352" spans="1:39" ht="15.75" x14ac:dyDescent="0.25">
      <c r="A352" s="10" t="s">
        <v>1255</v>
      </c>
      <c r="B352" s="11" t="s">
        <v>1256</v>
      </c>
      <c r="C352" s="12" t="s">
        <v>1257</v>
      </c>
      <c r="D352" s="12" t="s">
        <v>495</v>
      </c>
      <c r="E352" s="69">
        <v>32.833600000000004</v>
      </c>
      <c r="F352" s="12"/>
      <c r="G352" s="12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>
        <f t="shared" si="32"/>
        <v>32.833600000000004</v>
      </c>
      <c r="T352" s="19"/>
      <c r="U352" s="19"/>
      <c r="V352" s="63"/>
      <c r="W352" s="19"/>
      <c r="X352" s="19"/>
      <c r="Y352" s="19"/>
      <c r="Z352" s="19">
        <f>0.048</f>
        <v>4.8000000000000001E-2</v>
      </c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>
        <f t="shared" si="33"/>
        <v>4.8000000000000001E-2</v>
      </c>
      <c r="AL352" s="19">
        <f t="shared" si="34"/>
        <v>32.785600000000002</v>
      </c>
      <c r="AM352" s="12" t="s">
        <v>1977</v>
      </c>
    </row>
    <row r="353" spans="1:39" x14ac:dyDescent="0.25">
      <c r="A353" s="10" t="s">
        <v>1258</v>
      </c>
      <c r="B353" s="11" t="s">
        <v>1259</v>
      </c>
      <c r="C353" s="12"/>
      <c r="D353" s="12" t="s">
        <v>467</v>
      </c>
      <c r="E353" s="69">
        <v>0.8</v>
      </c>
      <c r="F353" s="12"/>
      <c r="G353" s="12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>
        <f t="shared" si="32"/>
        <v>0.8</v>
      </c>
      <c r="T353" s="19"/>
      <c r="U353" s="19"/>
      <c r="V353" s="63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>
        <f t="shared" si="33"/>
        <v>0</v>
      </c>
      <c r="AL353" s="19">
        <f t="shared" si="34"/>
        <v>0.8</v>
      </c>
      <c r="AM353" s="12" t="s">
        <v>1977</v>
      </c>
    </row>
    <row r="354" spans="1:39" ht="15.75" x14ac:dyDescent="0.3">
      <c r="A354" s="10" t="s">
        <v>1260</v>
      </c>
      <c r="B354" s="11" t="s">
        <v>1261</v>
      </c>
      <c r="C354" s="17" t="s">
        <v>2268</v>
      </c>
      <c r="D354" s="12" t="s">
        <v>450</v>
      </c>
      <c r="E354" s="69">
        <v>180</v>
      </c>
      <c r="F354" s="12"/>
      <c r="G354" s="12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>
        <f t="shared" si="32"/>
        <v>180</v>
      </c>
      <c r="T354" s="19"/>
      <c r="U354" s="19"/>
      <c r="V354" s="63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>
        <f t="shared" si="33"/>
        <v>0</v>
      </c>
      <c r="AL354" s="19">
        <f t="shared" si="34"/>
        <v>180</v>
      </c>
      <c r="AM354" s="12" t="s">
        <v>1975</v>
      </c>
    </row>
    <row r="355" spans="1:39" ht="15.75" x14ac:dyDescent="0.25">
      <c r="A355" s="10" t="s">
        <v>1262</v>
      </c>
      <c r="B355" s="11" t="s">
        <v>1263</v>
      </c>
      <c r="C355" s="12" t="s">
        <v>1264</v>
      </c>
      <c r="D355" s="12" t="s">
        <v>495</v>
      </c>
      <c r="E355" s="69">
        <v>0</v>
      </c>
      <c r="F355" s="12"/>
      <c r="G355" s="12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>
        <f t="shared" si="32"/>
        <v>0</v>
      </c>
      <c r="T355" s="19"/>
      <c r="U355" s="19"/>
      <c r="V355" s="63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>
        <f t="shared" si="33"/>
        <v>0</v>
      </c>
      <c r="AL355" s="19">
        <f t="shared" si="34"/>
        <v>0</v>
      </c>
      <c r="AM355" s="12" t="s">
        <v>1975</v>
      </c>
    </row>
    <row r="356" spans="1:39" x14ac:dyDescent="0.25">
      <c r="A356" s="10" t="s">
        <v>1265</v>
      </c>
      <c r="B356" s="11" t="s">
        <v>1266</v>
      </c>
      <c r="C356" s="12"/>
      <c r="D356" s="12" t="s">
        <v>495</v>
      </c>
      <c r="E356" s="69">
        <v>50</v>
      </c>
      <c r="F356" s="12"/>
      <c r="G356" s="12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>
        <f t="shared" si="32"/>
        <v>50</v>
      </c>
      <c r="T356" s="19"/>
      <c r="U356" s="19"/>
      <c r="V356" s="63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>
        <f t="shared" si="33"/>
        <v>0</v>
      </c>
      <c r="AL356" s="19">
        <f t="shared" si="34"/>
        <v>50</v>
      </c>
      <c r="AM356" s="12" t="s">
        <v>1975</v>
      </c>
    </row>
    <row r="357" spans="1:39" ht="15.75" x14ac:dyDescent="0.25">
      <c r="A357" s="10" t="s">
        <v>1267</v>
      </c>
      <c r="B357" s="11" t="s">
        <v>1268</v>
      </c>
      <c r="C357" s="12" t="s">
        <v>1269</v>
      </c>
      <c r="D357" s="12" t="s">
        <v>495</v>
      </c>
      <c r="E357" s="69">
        <v>1</v>
      </c>
      <c r="F357" s="12"/>
      <c r="G357" s="12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>
        <f t="shared" si="32"/>
        <v>1</v>
      </c>
      <c r="T357" s="19"/>
      <c r="U357" s="19"/>
      <c r="V357" s="63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>
        <f t="shared" si="33"/>
        <v>0</v>
      </c>
      <c r="AL357" s="19">
        <f t="shared" si="34"/>
        <v>1</v>
      </c>
      <c r="AM357" s="12" t="s">
        <v>1977</v>
      </c>
    </row>
    <row r="358" spans="1:39" ht="15.75" x14ac:dyDescent="0.3">
      <c r="A358" s="10" t="s">
        <v>1270</v>
      </c>
      <c r="B358" s="11" t="s">
        <v>1271</v>
      </c>
      <c r="C358" s="17" t="s">
        <v>2269</v>
      </c>
      <c r="D358" s="12" t="s">
        <v>495</v>
      </c>
      <c r="E358" s="69">
        <v>0</v>
      </c>
      <c r="F358" s="12"/>
      <c r="G358" s="12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>
        <f t="shared" si="32"/>
        <v>0</v>
      </c>
      <c r="T358" s="19"/>
      <c r="U358" s="19"/>
      <c r="V358" s="63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>
        <f t="shared" si="33"/>
        <v>0</v>
      </c>
      <c r="AL358" s="19">
        <f t="shared" si="34"/>
        <v>0</v>
      </c>
      <c r="AM358" s="12" t="s">
        <v>1975</v>
      </c>
    </row>
    <row r="359" spans="1:39" x14ac:dyDescent="0.25">
      <c r="A359" s="10" t="s">
        <v>1272</v>
      </c>
      <c r="B359" s="11" t="s">
        <v>1273</v>
      </c>
      <c r="C359" s="12" t="s">
        <v>1274</v>
      </c>
      <c r="D359" s="12" t="s">
        <v>467</v>
      </c>
      <c r="E359" s="69">
        <v>0.90000000000000013</v>
      </c>
      <c r="F359" s="12"/>
      <c r="G359" s="12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>
        <f t="shared" si="32"/>
        <v>0.90000000000000013</v>
      </c>
      <c r="T359" s="19"/>
      <c r="U359" s="19"/>
      <c r="V359" s="63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>
        <f t="shared" si="33"/>
        <v>0</v>
      </c>
      <c r="AL359" s="19">
        <f t="shared" si="34"/>
        <v>0.90000000000000013</v>
      </c>
      <c r="AM359" s="12" t="s">
        <v>1977</v>
      </c>
    </row>
    <row r="360" spans="1:39" ht="15.75" x14ac:dyDescent="0.3">
      <c r="A360" s="10" t="s">
        <v>1275</v>
      </c>
      <c r="B360" s="11" t="s">
        <v>1276</v>
      </c>
      <c r="C360" s="17" t="s">
        <v>2270</v>
      </c>
      <c r="D360" s="12" t="s">
        <v>495</v>
      </c>
      <c r="E360" s="69">
        <v>7.25</v>
      </c>
      <c r="F360" s="12"/>
      <c r="G360" s="12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>
        <f t="shared" si="32"/>
        <v>7.25</v>
      </c>
      <c r="T360" s="19">
        <f>2.5</f>
        <v>2.5</v>
      </c>
      <c r="U360" s="19"/>
      <c r="V360" s="63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>
        <f t="shared" si="33"/>
        <v>2.5</v>
      </c>
      <c r="AL360" s="19">
        <f t="shared" si="34"/>
        <v>4.75</v>
      </c>
      <c r="AM360" s="12" t="s">
        <v>1977</v>
      </c>
    </row>
    <row r="361" spans="1:39" ht="15.75" x14ac:dyDescent="0.3">
      <c r="A361" s="10" t="s">
        <v>1277</v>
      </c>
      <c r="B361" s="11" t="s">
        <v>1278</v>
      </c>
      <c r="C361" s="17" t="s">
        <v>2271</v>
      </c>
      <c r="D361" s="12"/>
      <c r="E361" s="69">
        <v>0</v>
      </c>
      <c r="F361" s="12"/>
      <c r="G361" s="12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>
        <f t="shared" si="32"/>
        <v>0</v>
      </c>
      <c r="T361" s="19"/>
      <c r="U361" s="19"/>
      <c r="V361" s="63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>
        <f t="shared" si="33"/>
        <v>0</v>
      </c>
      <c r="AL361" s="19">
        <f t="shared" si="34"/>
        <v>0</v>
      </c>
      <c r="AM361" s="12" t="s">
        <v>1977</v>
      </c>
    </row>
    <row r="362" spans="1:39" ht="15.75" x14ac:dyDescent="0.3">
      <c r="A362" s="10" t="s">
        <v>1279</v>
      </c>
      <c r="B362" s="11" t="s">
        <v>1280</v>
      </c>
      <c r="C362" s="17" t="s">
        <v>2272</v>
      </c>
      <c r="D362" s="12" t="s">
        <v>506</v>
      </c>
      <c r="E362" s="69">
        <v>100</v>
      </c>
      <c r="F362" s="12"/>
      <c r="G362" s="12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>
        <f t="shared" si="32"/>
        <v>100</v>
      </c>
      <c r="T362" s="19"/>
      <c r="U362" s="19"/>
      <c r="V362" s="63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>
        <f t="shared" si="33"/>
        <v>0</v>
      </c>
      <c r="AL362" s="19">
        <f t="shared" si="34"/>
        <v>100</v>
      </c>
      <c r="AM362" s="12" t="s">
        <v>1984</v>
      </c>
    </row>
    <row r="363" spans="1:39" ht="15.75" x14ac:dyDescent="0.3">
      <c r="A363" s="10" t="s">
        <v>2073</v>
      </c>
      <c r="B363" s="11" t="s">
        <v>2074</v>
      </c>
      <c r="C363" s="17" t="s">
        <v>2273</v>
      </c>
      <c r="D363" s="12" t="s">
        <v>1042</v>
      </c>
      <c r="E363" s="69">
        <v>0</v>
      </c>
      <c r="F363" s="12"/>
      <c r="G363" s="12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>
        <f t="shared" si="32"/>
        <v>0</v>
      </c>
      <c r="T363" s="19"/>
      <c r="U363" s="19"/>
      <c r="V363" s="63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>
        <f t="shared" si="33"/>
        <v>0</v>
      </c>
      <c r="AL363" s="19">
        <f t="shared" si="34"/>
        <v>0</v>
      </c>
      <c r="AM363" s="12" t="s">
        <v>1975</v>
      </c>
    </row>
    <row r="364" spans="1:39" x14ac:dyDescent="0.25">
      <c r="A364" s="80" t="s">
        <v>1281</v>
      </c>
      <c r="B364" s="80"/>
      <c r="C364" s="80"/>
      <c r="D364" s="9"/>
      <c r="E364" s="69">
        <v>0</v>
      </c>
      <c r="F364" s="12"/>
      <c r="G364" s="12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>
        <f t="shared" si="32"/>
        <v>0</v>
      </c>
      <c r="T364" s="19"/>
      <c r="U364" s="19"/>
      <c r="V364" s="63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>
        <f t="shared" si="33"/>
        <v>0</v>
      </c>
      <c r="AL364" s="19">
        <f t="shared" si="34"/>
        <v>0</v>
      </c>
      <c r="AM364" s="12"/>
    </row>
    <row r="365" spans="1:39" ht="15.75" x14ac:dyDescent="0.25">
      <c r="A365" s="10" t="s">
        <v>1282</v>
      </c>
      <c r="B365" s="11" t="s">
        <v>1283</v>
      </c>
      <c r="C365" s="12" t="s">
        <v>1284</v>
      </c>
      <c r="D365" s="12" t="s">
        <v>446</v>
      </c>
      <c r="E365" s="69">
        <v>52.552</v>
      </c>
      <c r="F365" s="12"/>
      <c r="G365" s="12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>
        <f t="shared" si="32"/>
        <v>52.552</v>
      </c>
      <c r="T365" s="19"/>
      <c r="U365" s="19"/>
      <c r="V365" s="63"/>
      <c r="W365" s="19"/>
      <c r="X365" s="19"/>
      <c r="Y365" s="19"/>
      <c r="Z365" s="19">
        <f>0.05</f>
        <v>0.05</v>
      </c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>
        <f t="shared" si="33"/>
        <v>0.05</v>
      </c>
      <c r="AL365" s="19">
        <f t="shared" si="34"/>
        <v>52.502000000000002</v>
      </c>
      <c r="AM365" s="12" t="s">
        <v>1977</v>
      </c>
    </row>
    <row r="366" spans="1:39" ht="15.75" x14ac:dyDescent="0.3">
      <c r="A366" s="10" t="s">
        <v>1285</v>
      </c>
      <c r="B366" s="11" t="s">
        <v>1286</v>
      </c>
      <c r="C366" s="17" t="s">
        <v>2274</v>
      </c>
      <c r="D366" s="12" t="s">
        <v>450</v>
      </c>
      <c r="E366" s="69">
        <v>1043</v>
      </c>
      <c r="F366" s="12"/>
      <c r="G366" s="12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>
        <f t="shared" si="32"/>
        <v>1043</v>
      </c>
      <c r="T366" s="19"/>
      <c r="U366" s="19"/>
      <c r="V366" s="63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>
        <f t="shared" si="33"/>
        <v>0</v>
      </c>
      <c r="AL366" s="19">
        <f t="shared" si="34"/>
        <v>1043</v>
      </c>
      <c r="AM366" s="12" t="s">
        <v>1975</v>
      </c>
    </row>
    <row r="367" spans="1:39" ht="15.75" x14ac:dyDescent="0.3">
      <c r="A367" s="10" t="s">
        <v>1287</v>
      </c>
      <c r="B367" s="11" t="s">
        <v>1288</v>
      </c>
      <c r="C367" s="17" t="s">
        <v>2275</v>
      </c>
      <c r="D367" s="12" t="s">
        <v>450</v>
      </c>
      <c r="E367" s="69">
        <v>500</v>
      </c>
      <c r="F367" s="12"/>
      <c r="G367" s="12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>
        <f t="shared" si="32"/>
        <v>500</v>
      </c>
      <c r="T367" s="19"/>
      <c r="U367" s="19"/>
      <c r="V367" s="63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>
        <f t="shared" si="33"/>
        <v>0</v>
      </c>
      <c r="AL367" s="19">
        <f t="shared" si="34"/>
        <v>500</v>
      </c>
      <c r="AM367" s="12" t="s">
        <v>1975</v>
      </c>
    </row>
    <row r="368" spans="1:39" ht="15.75" x14ac:dyDescent="0.3">
      <c r="A368" s="10" t="s">
        <v>1289</v>
      </c>
      <c r="B368" s="11" t="s">
        <v>1290</v>
      </c>
      <c r="C368" s="17" t="s">
        <v>2276</v>
      </c>
      <c r="D368" s="12" t="s">
        <v>450</v>
      </c>
      <c r="E368" s="69">
        <v>0.9</v>
      </c>
      <c r="F368" s="12"/>
      <c r="G368" s="12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>
        <f t="shared" si="32"/>
        <v>0.9</v>
      </c>
      <c r="T368" s="19"/>
      <c r="U368" s="19"/>
      <c r="V368" s="63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>
        <f>SUM(T368:AJ368)</f>
        <v>0</v>
      </c>
      <c r="AL368" s="19">
        <f>S368-AK368</f>
        <v>0.9</v>
      </c>
      <c r="AM368" s="12" t="s">
        <v>1977</v>
      </c>
    </row>
    <row r="369" spans="1:39" ht="15.75" x14ac:dyDescent="0.3">
      <c r="A369" s="10" t="s">
        <v>1289</v>
      </c>
      <c r="B369" s="11" t="s">
        <v>1290</v>
      </c>
      <c r="C369" s="17" t="s">
        <v>2276</v>
      </c>
      <c r="D369" s="12" t="s">
        <v>450</v>
      </c>
      <c r="E369" s="69">
        <v>3478.8</v>
      </c>
      <c r="F369" s="12"/>
      <c r="G369" s="12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>
        <f t="shared" si="32"/>
        <v>3478.8</v>
      </c>
      <c r="T369" s="19"/>
      <c r="U369" s="19"/>
      <c r="V369" s="71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>
        <f>1000</f>
        <v>1000</v>
      </c>
      <c r="AJ369" s="19"/>
      <c r="AK369" s="19">
        <f t="shared" ref="AK369:AK432" si="35">SUM(T369:AJ369)</f>
        <v>1000</v>
      </c>
      <c r="AL369" s="19">
        <f t="shared" si="34"/>
        <v>2478.8000000000002</v>
      </c>
      <c r="AM369" s="12" t="s">
        <v>1975</v>
      </c>
    </row>
    <row r="370" spans="1:39" x14ac:dyDescent="0.25">
      <c r="A370" s="10" t="s">
        <v>1291</v>
      </c>
      <c r="B370" s="11" t="s">
        <v>1292</v>
      </c>
      <c r="C370" s="12" t="s">
        <v>1293</v>
      </c>
      <c r="D370" s="12" t="s">
        <v>642</v>
      </c>
      <c r="E370" s="69">
        <v>3.6466000000000012</v>
      </c>
      <c r="F370" s="12"/>
      <c r="G370" s="12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>
        <f t="shared" si="32"/>
        <v>3.6466000000000012</v>
      </c>
      <c r="T370" s="19"/>
      <c r="U370" s="19">
        <f>0.1</f>
        <v>0.1</v>
      </c>
      <c r="V370" s="19"/>
      <c r="W370" s="19">
        <f>1</f>
        <v>1</v>
      </c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>
        <f t="shared" si="35"/>
        <v>1.1000000000000001</v>
      </c>
      <c r="AL370" s="19">
        <f t="shared" si="34"/>
        <v>2.5466000000000011</v>
      </c>
      <c r="AM370" s="12" t="s">
        <v>1977</v>
      </c>
    </row>
    <row r="371" spans="1:39" ht="15.75" x14ac:dyDescent="0.3">
      <c r="A371" s="10" t="s">
        <v>1294</v>
      </c>
      <c r="B371" s="11" t="s">
        <v>1370</v>
      </c>
      <c r="C371" s="17" t="s">
        <v>2277</v>
      </c>
      <c r="D371" s="12" t="s">
        <v>450</v>
      </c>
      <c r="E371" s="69">
        <v>50</v>
      </c>
      <c r="F371" s="12"/>
      <c r="G371" s="12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>
        <f t="shared" si="32"/>
        <v>50</v>
      </c>
      <c r="T371" s="19"/>
      <c r="U371" s="19"/>
      <c r="V371" s="63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>
        <f t="shared" si="35"/>
        <v>0</v>
      </c>
      <c r="AL371" s="19">
        <f t="shared" si="34"/>
        <v>50</v>
      </c>
      <c r="AM371" s="12" t="s">
        <v>1975</v>
      </c>
    </row>
    <row r="372" spans="1:39" ht="15.75" x14ac:dyDescent="0.3">
      <c r="A372" s="10" t="s">
        <v>1295</v>
      </c>
      <c r="B372" s="11" t="s">
        <v>1296</v>
      </c>
      <c r="C372" s="17" t="s">
        <v>2278</v>
      </c>
      <c r="D372" s="12" t="s">
        <v>446</v>
      </c>
      <c r="E372" s="69">
        <v>4.6029999999999998</v>
      </c>
      <c r="F372" s="12"/>
      <c r="G372" s="12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>
        <f t="shared" si="32"/>
        <v>4.6029999999999998</v>
      </c>
      <c r="T372" s="19"/>
      <c r="U372" s="19"/>
      <c r="V372" s="63"/>
      <c r="W372" s="19"/>
      <c r="X372" s="19"/>
      <c r="Y372" s="19">
        <f>0.5</f>
        <v>0.5</v>
      </c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>
        <f t="shared" si="35"/>
        <v>0.5</v>
      </c>
      <c r="AL372" s="19">
        <f t="shared" si="34"/>
        <v>4.1029999999999998</v>
      </c>
      <c r="AM372" s="12" t="s">
        <v>1977</v>
      </c>
    </row>
    <row r="373" spans="1:39" ht="15.75" x14ac:dyDescent="0.3">
      <c r="A373" s="10" t="s">
        <v>1297</v>
      </c>
      <c r="B373" s="11" t="s">
        <v>1298</v>
      </c>
      <c r="C373" s="17" t="s">
        <v>2279</v>
      </c>
      <c r="D373" s="12" t="s">
        <v>642</v>
      </c>
      <c r="E373" s="69">
        <v>26.33</v>
      </c>
      <c r="F373" s="12"/>
      <c r="G373" s="12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>
        <f t="shared" si="32"/>
        <v>26.33</v>
      </c>
      <c r="T373" s="19"/>
      <c r="U373" s="19"/>
      <c r="V373" s="63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>
        <f t="shared" si="35"/>
        <v>0</v>
      </c>
      <c r="AL373" s="19">
        <f t="shared" si="34"/>
        <v>26.33</v>
      </c>
      <c r="AM373" s="12" t="s">
        <v>1977</v>
      </c>
    </row>
    <row r="374" spans="1:39" x14ac:dyDescent="0.25">
      <c r="A374" s="10" t="s">
        <v>1299</v>
      </c>
      <c r="B374" s="11" t="s">
        <v>1300</v>
      </c>
      <c r="C374" s="12" t="s">
        <v>2170</v>
      </c>
      <c r="D374" s="12" t="s">
        <v>642</v>
      </c>
      <c r="E374" s="69">
        <v>1</v>
      </c>
      <c r="F374" s="12"/>
      <c r="G374" s="12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>
        <f t="shared" si="32"/>
        <v>1</v>
      </c>
      <c r="T374" s="19"/>
      <c r="U374" s="19"/>
      <c r="V374" s="63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>
        <f t="shared" si="35"/>
        <v>0</v>
      </c>
      <c r="AL374" s="19">
        <f t="shared" si="34"/>
        <v>1</v>
      </c>
      <c r="AM374" s="12" t="s">
        <v>1977</v>
      </c>
    </row>
    <row r="375" spans="1:39" ht="15.75" x14ac:dyDescent="0.3">
      <c r="A375" s="10" t="s">
        <v>1301</v>
      </c>
      <c r="B375" s="11" t="s">
        <v>1302</v>
      </c>
      <c r="C375" s="17" t="s">
        <v>2280</v>
      </c>
      <c r="D375" s="12" t="s">
        <v>467</v>
      </c>
      <c r="E375" s="69">
        <v>7.4</v>
      </c>
      <c r="F375" s="12"/>
      <c r="G375" s="12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>
        <f t="shared" si="32"/>
        <v>7.4</v>
      </c>
      <c r="T375" s="19"/>
      <c r="U375" s="19"/>
      <c r="V375" s="63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>
        <f t="shared" si="35"/>
        <v>0</v>
      </c>
      <c r="AL375" s="19">
        <f t="shared" si="34"/>
        <v>7.4</v>
      </c>
      <c r="AM375" s="12" t="s">
        <v>1977</v>
      </c>
    </row>
    <row r="376" spans="1:39" ht="15.75" x14ac:dyDescent="0.3">
      <c r="A376" s="10" t="s">
        <v>1303</v>
      </c>
      <c r="B376" s="11" t="s">
        <v>1304</v>
      </c>
      <c r="C376" s="17" t="s">
        <v>2281</v>
      </c>
      <c r="D376" s="12" t="s">
        <v>450</v>
      </c>
      <c r="E376" s="69">
        <v>1</v>
      </c>
      <c r="F376" s="12"/>
      <c r="G376" s="12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>
        <f t="shared" si="32"/>
        <v>1</v>
      </c>
      <c r="T376" s="19"/>
      <c r="U376" s="19"/>
      <c r="V376" s="63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>
        <f t="shared" si="35"/>
        <v>0</v>
      </c>
      <c r="AL376" s="19">
        <f t="shared" si="34"/>
        <v>1</v>
      </c>
      <c r="AM376" s="12" t="s">
        <v>1977</v>
      </c>
    </row>
    <row r="377" spans="1:39" x14ac:dyDescent="0.25">
      <c r="A377" s="10" t="s">
        <v>1305</v>
      </c>
      <c r="B377" s="11" t="s">
        <v>1306</v>
      </c>
      <c r="C377" s="12" t="s">
        <v>1307</v>
      </c>
      <c r="D377" s="12" t="s">
        <v>642</v>
      </c>
      <c r="E377" s="69">
        <v>3300</v>
      </c>
      <c r="F377" s="12"/>
      <c r="G377" s="12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>
        <f t="shared" si="32"/>
        <v>3300</v>
      </c>
      <c r="T377" s="19"/>
      <c r="U377" s="19"/>
      <c r="V377" s="63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>
        <f t="shared" si="35"/>
        <v>0</v>
      </c>
      <c r="AL377" s="19">
        <f t="shared" si="34"/>
        <v>3300</v>
      </c>
      <c r="AM377" s="12" t="s">
        <v>1975</v>
      </c>
    </row>
    <row r="378" spans="1:39" ht="15.75" x14ac:dyDescent="0.25">
      <c r="A378" s="10" t="s">
        <v>1308</v>
      </c>
      <c r="B378" s="11" t="s">
        <v>1309</v>
      </c>
      <c r="C378" s="12" t="s">
        <v>1310</v>
      </c>
      <c r="D378" s="12" t="s">
        <v>450</v>
      </c>
      <c r="E378" s="69">
        <v>2994.9</v>
      </c>
      <c r="F378" s="12"/>
      <c r="G378" s="12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>
        <f t="shared" si="32"/>
        <v>2994.9</v>
      </c>
      <c r="T378" s="19"/>
      <c r="U378" s="19"/>
      <c r="V378" s="63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>
        <f t="shared" si="35"/>
        <v>0</v>
      </c>
      <c r="AL378" s="19">
        <f t="shared" si="34"/>
        <v>2994.9</v>
      </c>
      <c r="AM378" s="12" t="s">
        <v>1975</v>
      </c>
    </row>
    <row r="379" spans="1:39" x14ac:dyDescent="0.25">
      <c r="A379" s="10" t="s">
        <v>1311</v>
      </c>
      <c r="B379" s="11" t="s">
        <v>2171</v>
      </c>
      <c r="C379" s="12"/>
      <c r="D379" s="12" t="s">
        <v>450</v>
      </c>
      <c r="E379" s="69">
        <v>200</v>
      </c>
      <c r="F379" s="12"/>
      <c r="G379" s="12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>
        <f t="shared" si="32"/>
        <v>200</v>
      </c>
      <c r="T379" s="19"/>
      <c r="U379" s="19"/>
      <c r="V379" s="63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>
        <f t="shared" si="35"/>
        <v>0</v>
      </c>
      <c r="AL379" s="19">
        <f t="shared" si="34"/>
        <v>200</v>
      </c>
      <c r="AM379" s="12" t="s">
        <v>1975</v>
      </c>
    </row>
    <row r="380" spans="1:39" ht="15.75" x14ac:dyDescent="0.3">
      <c r="A380" s="10" t="s">
        <v>1312</v>
      </c>
      <c r="B380" s="11" t="s">
        <v>1313</v>
      </c>
      <c r="C380" s="17" t="s">
        <v>2282</v>
      </c>
      <c r="D380" s="12" t="s">
        <v>450</v>
      </c>
      <c r="E380" s="69">
        <v>1450</v>
      </c>
      <c r="F380" s="12"/>
      <c r="G380" s="12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>
        <f t="shared" si="32"/>
        <v>1450</v>
      </c>
      <c r="T380" s="19"/>
      <c r="U380" s="19"/>
      <c r="V380" s="63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>
        <f t="shared" si="35"/>
        <v>0</v>
      </c>
      <c r="AL380" s="19">
        <f t="shared" si="34"/>
        <v>1450</v>
      </c>
      <c r="AM380" s="12" t="s">
        <v>1975</v>
      </c>
    </row>
    <row r="381" spans="1:39" ht="15.75" x14ac:dyDescent="0.3">
      <c r="A381" s="10" t="s">
        <v>1314</v>
      </c>
      <c r="B381" s="11" t="s">
        <v>1315</v>
      </c>
      <c r="C381" s="17" t="s">
        <v>2283</v>
      </c>
      <c r="D381" s="12" t="s">
        <v>642</v>
      </c>
      <c r="E381" s="69">
        <v>13.519199999999998</v>
      </c>
      <c r="F381" s="12"/>
      <c r="G381" s="12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>
        <f t="shared" si="32"/>
        <v>13.519199999999998</v>
      </c>
      <c r="T381" s="19"/>
      <c r="U381" s="19"/>
      <c r="V381" s="63"/>
      <c r="W381" s="19">
        <f>1</f>
        <v>1</v>
      </c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>
        <f t="shared" si="35"/>
        <v>1</v>
      </c>
      <c r="AL381" s="19">
        <f t="shared" si="34"/>
        <v>12.519199999999998</v>
      </c>
      <c r="AM381" s="12" t="s">
        <v>1977</v>
      </c>
    </row>
    <row r="382" spans="1:39" ht="15.75" x14ac:dyDescent="0.3">
      <c r="A382" s="10" t="s">
        <v>1316</v>
      </c>
      <c r="B382" s="11" t="s">
        <v>1317</v>
      </c>
      <c r="C382" s="17" t="s">
        <v>2284</v>
      </c>
      <c r="D382" s="12" t="s">
        <v>642</v>
      </c>
      <c r="E382" s="69">
        <v>100</v>
      </c>
      <c r="F382" s="12"/>
      <c r="G382" s="12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>
        <f t="shared" si="32"/>
        <v>100</v>
      </c>
      <c r="T382" s="19"/>
      <c r="U382" s="19"/>
      <c r="V382" s="63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>
        <f t="shared" si="35"/>
        <v>0</v>
      </c>
      <c r="AL382" s="19">
        <f t="shared" si="34"/>
        <v>100</v>
      </c>
      <c r="AM382" s="12" t="s">
        <v>1977</v>
      </c>
    </row>
    <row r="383" spans="1:39" ht="15.75" x14ac:dyDescent="0.3">
      <c r="A383" s="10" t="s">
        <v>1318</v>
      </c>
      <c r="B383" s="11" t="s">
        <v>1319</v>
      </c>
      <c r="C383" s="17" t="s">
        <v>2285</v>
      </c>
      <c r="D383" s="12" t="s">
        <v>450</v>
      </c>
      <c r="E383" s="69">
        <v>4100</v>
      </c>
      <c r="F383" s="12"/>
      <c r="G383" s="12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>
        <f t="shared" si="32"/>
        <v>4100</v>
      </c>
      <c r="T383" s="19"/>
      <c r="U383" s="19"/>
      <c r="V383" s="63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>
        <f t="shared" si="35"/>
        <v>0</v>
      </c>
      <c r="AL383" s="19">
        <f t="shared" si="34"/>
        <v>4100</v>
      </c>
      <c r="AM383" s="12" t="s">
        <v>1975</v>
      </c>
    </row>
    <row r="384" spans="1:39" ht="15.75" x14ac:dyDescent="0.3">
      <c r="A384" s="10" t="s">
        <v>1320</v>
      </c>
      <c r="B384" s="11" t="s">
        <v>1321</v>
      </c>
      <c r="C384" s="17" t="s">
        <v>2286</v>
      </c>
      <c r="D384" s="12" t="s">
        <v>450</v>
      </c>
      <c r="E384" s="69">
        <v>600</v>
      </c>
      <c r="F384" s="12"/>
      <c r="G384" s="12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>
        <f t="shared" si="32"/>
        <v>600</v>
      </c>
      <c r="T384" s="19"/>
      <c r="U384" s="19"/>
      <c r="V384" s="63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>
        <f t="shared" si="35"/>
        <v>0</v>
      </c>
      <c r="AL384" s="19">
        <f t="shared" si="34"/>
        <v>600</v>
      </c>
      <c r="AM384" s="12" t="s">
        <v>1975</v>
      </c>
    </row>
    <row r="385" spans="1:39" ht="15.75" x14ac:dyDescent="0.3">
      <c r="A385" s="10" t="s">
        <v>1322</v>
      </c>
      <c r="B385" s="11" t="s">
        <v>1323</v>
      </c>
      <c r="C385" s="17" t="s">
        <v>2287</v>
      </c>
      <c r="D385" s="12" t="s">
        <v>642</v>
      </c>
      <c r="E385" s="69">
        <v>1</v>
      </c>
      <c r="F385" s="12"/>
      <c r="G385" s="12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>
        <f t="shared" si="32"/>
        <v>1</v>
      </c>
      <c r="T385" s="19"/>
      <c r="U385" s="19"/>
      <c r="V385" s="63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>
        <f t="shared" si="35"/>
        <v>0</v>
      </c>
      <c r="AL385" s="19">
        <f t="shared" si="34"/>
        <v>1</v>
      </c>
      <c r="AM385" s="12" t="s">
        <v>1977</v>
      </c>
    </row>
    <row r="386" spans="1:39" ht="15.75" x14ac:dyDescent="0.3">
      <c r="A386" s="10" t="s">
        <v>1324</v>
      </c>
      <c r="B386" s="11" t="s">
        <v>1325</v>
      </c>
      <c r="C386" s="17" t="s">
        <v>2288</v>
      </c>
      <c r="D386" s="12" t="s">
        <v>450</v>
      </c>
      <c r="E386" s="69">
        <v>5946.4</v>
      </c>
      <c r="F386" s="12"/>
      <c r="G386" s="12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>
        <f t="shared" si="32"/>
        <v>5946.4</v>
      </c>
      <c r="T386" s="19"/>
      <c r="U386" s="19"/>
      <c r="V386" s="63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>
        <f t="shared" si="35"/>
        <v>0</v>
      </c>
      <c r="AL386" s="19">
        <f t="shared" si="34"/>
        <v>5946.4</v>
      </c>
      <c r="AM386" s="12" t="s">
        <v>1975</v>
      </c>
    </row>
    <row r="387" spans="1:39" ht="15.75" x14ac:dyDescent="0.25">
      <c r="A387" s="10" t="s">
        <v>1326</v>
      </c>
      <c r="B387" s="11" t="s">
        <v>1327</v>
      </c>
      <c r="C387" s="12" t="s">
        <v>1328</v>
      </c>
      <c r="D387" s="12" t="s">
        <v>450</v>
      </c>
      <c r="E387" s="69">
        <v>450</v>
      </c>
      <c r="F387" s="12"/>
      <c r="G387" s="12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>
        <f t="shared" si="32"/>
        <v>450</v>
      </c>
      <c r="T387" s="19"/>
      <c r="U387" s="19"/>
      <c r="V387" s="63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>
        <f t="shared" si="35"/>
        <v>0</v>
      </c>
      <c r="AL387" s="19">
        <f t="shared" si="34"/>
        <v>450</v>
      </c>
      <c r="AM387" s="12" t="s">
        <v>1975</v>
      </c>
    </row>
    <row r="388" spans="1:39" ht="15.75" x14ac:dyDescent="0.3">
      <c r="A388" s="10" t="s">
        <v>1329</v>
      </c>
      <c r="B388" s="11" t="s">
        <v>1330</v>
      </c>
      <c r="C388" s="17" t="s">
        <v>2289</v>
      </c>
      <c r="D388" s="12" t="s">
        <v>450</v>
      </c>
      <c r="E388" s="69">
        <v>90</v>
      </c>
      <c r="F388" s="12"/>
      <c r="G388" s="12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>
        <f t="shared" si="32"/>
        <v>90</v>
      </c>
      <c r="T388" s="19"/>
      <c r="U388" s="19"/>
      <c r="V388" s="63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>
        <f t="shared" si="35"/>
        <v>0</v>
      </c>
      <c r="AL388" s="19">
        <f t="shared" si="34"/>
        <v>90</v>
      </c>
      <c r="AM388" s="12" t="s">
        <v>1975</v>
      </c>
    </row>
    <row r="389" spans="1:39" ht="15.75" x14ac:dyDescent="0.3">
      <c r="A389" s="10" t="s">
        <v>1331</v>
      </c>
      <c r="B389" s="11" t="s">
        <v>1332</v>
      </c>
      <c r="C389" s="17" t="s">
        <v>2283</v>
      </c>
      <c r="D389" s="12" t="s">
        <v>642</v>
      </c>
      <c r="E389" s="69">
        <v>6</v>
      </c>
      <c r="F389" s="12"/>
      <c r="G389" s="12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>
        <f t="shared" si="32"/>
        <v>6</v>
      </c>
      <c r="T389" s="19"/>
      <c r="U389" s="19"/>
      <c r="V389" s="63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>
        <f t="shared" si="35"/>
        <v>0</v>
      </c>
      <c r="AL389" s="19">
        <f t="shared" si="34"/>
        <v>6</v>
      </c>
      <c r="AM389" s="12" t="s">
        <v>1977</v>
      </c>
    </row>
    <row r="390" spans="1:39" ht="15.75" x14ac:dyDescent="0.3">
      <c r="A390" s="10" t="s">
        <v>1333</v>
      </c>
      <c r="B390" s="11" t="s">
        <v>1334</v>
      </c>
      <c r="C390" s="17" t="s">
        <v>2290</v>
      </c>
      <c r="D390" s="12" t="s">
        <v>450</v>
      </c>
      <c r="E390" s="69">
        <v>1200</v>
      </c>
      <c r="F390" s="12"/>
      <c r="G390" s="12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>
        <f t="shared" si="32"/>
        <v>1200</v>
      </c>
      <c r="T390" s="19"/>
      <c r="U390" s="19"/>
      <c r="V390" s="63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>
        <f t="shared" si="35"/>
        <v>0</v>
      </c>
      <c r="AL390" s="19">
        <f t="shared" si="34"/>
        <v>1200</v>
      </c>
      <c r="AM390" s="12" t="s">
        <v>1975</v>
      </c>
    </row>
    <row r="391" spans="1:39" ht="15.75" x14ac:dyDescent="0.3">
      <c r="A391" s="10" t="s">
        <v>1335</v>
      </c>
      <c r="B391" s="11" t="s">
        <v>1336</v>
      </c>
      <c r="C391" s="17" t="s">
        <v>2291</v>
      </c>
      <c r="D391" s="12" t="s">
        <v>450</v>
      </c>
      <c r="E391" s="69">
        <v>205</v>
      </c>
      <c r="F391" s="12"/>
      <c r="G391" s="12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>
        <f t="shared" si="32"/>
        <v>205</v>
      </c>
      <c r="T391" s="19"/>
      <c r="U391" s="19"/>
      <c r="V391" s="63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>
        <f t="shared" si="35"/>
        <v>0</v>
      </c>
      <c r="AL391" s="19">
        <f t="shared" si="34"/>
        <v>205</v>
      </c>
      <c r="AM391" s="12" t="s">
        <v>1975</v>
      </c>
    </row>
    <row r="392" spans="1:39" ht="15.75" x14ac:dyDescent="0.25">
      <c r="A392" s="10" t="s">
        <v>1337</v>
      </c>
      <c r="B392" s="11" t="s">
        <v>1338</v>
      </c>
      <c r="C392" s="12" t="s">
        <v>646</v>
      </c>
      <c r="D392" s="12" t="s">
        <v>642</v>
      </c>
      <c r="E392" s="69">
        <v>0</v>
      </c>
      <c r="F392" s="12"/>
      <c r="G392" s="12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>
        <f t="shared" si="32"/>
        <v>0</v>
      </c>
      <c r="T392" s="19"/>
      <c r="U392" s="19"/>
      <c r="V392" s="63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>
        <f t="shared" si="35"/>
        <v>0</v>
      </c>
      <c r="AL392" s="19">
        <f t="shared" si="34"/>
        <v>0</v>
      </c>
      <c r="AM392" s="12"/>
    </row>
    <row r="393" spans="1:39" ht="15.75" x14ac:dyDescent="0.25">
      <c r="A393" s="10" t="s">
        <v>1339</v>
      </c>
      <c r="B393" s="11" t="s">
        <v>1340</v>
      </c>
      <c r="C393" s="12" t="s">
        <v>1341</v>
      </c>
      <c r="D393" s="12" t="s">
        <v>467</v>
      </c>
      <c r="E393" s="69">
        <v>2</v>
      </c>
      <c r="F393" s="12"/>
      <c r="G393" s="12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>
        <f t="shared" si="32"/>
        <v>2</v>
      </c>
      <c r="T393" s="19"/>
      <c r="U393" s="19"/>
      <c r="V393" s="63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>
        <f t="shared" si="35"/>
        <v>0</v>
      </c>
      <c r="AL393" s="19">
        <f t="shared" si="34"/>
        <v>2</v>
      </c>
      <c r="AM393" s="12" t="s">
        <v>1977</v>
      </c>
    </row>
    <row r="394" spans="1:39" ht="15.75" x14ac:dyDescent="0.25">
      <c r="A394" s="10" t="s">
        <v>1342</v>
      </c>
      <c r="B394" s="11" t="s">
        <v>1343</v>
      </c>
      <c r="C394" s="12" t="s">
        <v>1344</v>
      </c>
      <c r="D394" s="12" t="s">
        <v>642</v>
      </c>
      <c r="E394" s="69">
        <v>25</v>
      </c>
      <c r="F394" s="12"/>
      <c r="G394" s="12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>
        <f t="shared" si="32"/>
        <v>25</v>
      </c>
      <c r="T394" s="19"/>
      <c r="U394" s="19"/>
      <c r="V394" s="63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>
        <f t="shared" si="35"/>
        <v>0</v>
      </c>
      <c r="AL394" s="19">
        <f t="shared" si="34"/>
        <v>25</v>
      </c>
      <c r="AM394" s="12" t="s">
        <v>1975</v>
      </c>
    </row>
    <row r="395" spans="1:39" ht="15.75" x14ac:dyDescent="0.3">
      <c r="A395" s="10" t="s">
        <v>1345</v>
      </c>
      <c r="B395" s="11" t="s">
        <v>1346</v>
      </c>
      <c r="C395" s="17" t="s">
        <v>2292</v>
      </c>
      <c r="D395" s="12" t="s">
        <v>450</v>
      </c>
      <c r="E395" s="69">
        <v>1000</v>
      </c>
      <c r="F395" s="12"/>
      <c r="G395" s="12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>
        <f t="shared" si="32"/>
        <v>1000</v>
      </c>
      <c r="T395" s="19"/>
      <c r="U395" s="19"/>
      <c r="V395" s="63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>
        <f t="shared" si="35"/>
        <v>0</v>
      </c>
      <c r="AL395" s="19">
        <f t="shared" si="34"/>
        <v>1000</v>
      </c>
      <c r="AM395" s="12" t="s">
        <v>1975</v>
      </c>
    </row>
    <row r="396" spans="1:39" ht="15.75" x14ac:dyDescent="0.3">
      <c r="A396" s="10" t="s">
        <v>1347</v>
      </c>
      <c r="B396" s="11" t="s">
        <v>1348</v>
      </c>
      <c r="C396" s="17" t="s">
        <v>2293</v>
      </c>
      <c r="D396" s="12" t="s">
        <v>642</v>
      </c>
      <c r="E396" s="69">
        <v>250</v>
      </c>
      <c r="F396" s="12"/>
      <c r="G396" s="12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>
        <f t="shared" si="32"/>
        <v>250</v>
      </c>
      <c r="T396" s="19"/>
      <c r="U396" s="19"/>
      <c r="V396" s="63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>
        <f t="shared" si="35"/>
        <v>0</v>
      </c>
      <c r="AL396" s="19">
        <f t="shared" si="34"/>
        <v>250</v>
      </c>
      <c r="AM396" s="12" t="s">
        <v>1975</v>
      </c>
    </row>
    <row r="397" spans="1:39" ht="16.5" x14ac:dyDescent="0.25">
      <c r="A397" s="10" t="s">
        <v>1349</v>
      </c>
      <c r="B397" s="11" t="s">
        <v>1350</v>
      </c>
      <c r="C397" s="12" t="s">
        <v>1351</v>
      </c>
      <c r="D397" s="12" t="s">
        <v>642</v>
      </c>
      <c r="E397" s="69">
        <v>0</v>
      </c>
      <c r="F397" s="12"/>
      <c r="G397" s="12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>
        <f t="shared" si="32"/>
        <v>0</v>
      </c>
      <c r="T397" s="19"/>
      <c r="U397" s="19"/>
      <c r="V397" s="63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>
        <f t="shared" si="35"/>
        <v>0</v>
      </c>
      <c r="AL397" s="19">
        <f t="shared" si="34"/>
        <v>0</v>
      </c>
      <c r="AM397" s="12" t="s">
        <v>1976</v>
      </c>
    </row>
    <row r="398" spans="1:39" ht="15.75" x14ac:dyDescent="0.3">
      <c r="A398" s="10" t="s">
        <v>1352</v>
      </c>
      <c r="B398" s="11" t="s">
        <v>1353</v>
      </c>
      <c r="C398" s="17" t="s">
        <v>2294</v>
      </c>
      <c r="D398" s="12" t="s">
        <v>450</v>
      </c>
      <c r="E398" s="69">
        <v>1000</v>
      </c>
      <c r="F398" s="12"/>
      <c r="G398" s="12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>
        <f t="shared" si="32"/>
        <v>1000</v>
      </c>
      <c r="T398" s="19"/>
      <c r="U398" s="19"/>
      <c r="V398" s="63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>
        <f t="shared" si="35"/>
        <v>0</v>
      </c>
      <c r="AL398" s="19">
        <f t="shared" si="34"/>
        <v>1000</v>
      </c>
      <c r="AM398" s="12" t="s">
        <v>1975</v>
      </c>
    </row>
    <row r="399" spans="1:39" ht="15.75" x14ac:dyDescent="0.3">
      <c r="A399" s="10" t="s">
        <v>1354</v>
      </c>
      <c r="B399" s="11" t="s">
        <v>1355</v>
      </c>
      <c r="C399" s="17" t="s">
        <v>2295</v>
      </c>
      <c r="D399" s="12" t="s">
        <v>495</v>
      </c>
      <c r="E399" s="69">
        <v>0</v>
      </c>
      <c r="F399" s="12"/>
      <c r="G399" s="12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>
        <f t="shared" si="32"/>
        <v>0</v>
      </c>
      <c r="T399" s="19"/>
      <c r="U399" s="19"/>
      <c r="V399" s="63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>
        <f t="shared" si="35"/>
        <v>0</v>
      </c>
      <c r="AL399" s="19">
        <f t="shared" si="34"/>
        <v>0</v>
      </c>
      <c r="AM399" s="12" t="s">
        <v>1975</v>
      </c>
    </row>
    <row r="400" spans="1:39" ht="15.75" x14ac:dyDescent="0.3">
      <c r="A400" s="10" t="s">
        <v>1356</v>
      </c>
      <c r="B400" s="11" t="s">
        <v>2177</v>
      </c>
      <c r="C400" s="17" t="s">
        <v>2296</v>
      </c>
      <c r="D400" s="12" t="s">
        <v>450</v>
      </c>
      <c r="E400" s="69">
        <v>142</v>
      </c>
      <c r="F400" s="12"/>
      <c r="G400" s="12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>
        <f t="shared" si="32"/>
        <v>142</v>
      </c>
      <c r="T400" s="19"/>
      <c r="U400" s="19"/>
      <c r="V400" s="63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>
        <f t="shared" si="35"/>
        <v>0</v>
      </c>
      <c r="AL400" s="19">
        <f t="shared" si="34"/>
        <v>142</v>
      </c>
      <c r="AM400" s="12" t="s">
        <v>1975</v>
      </c>
    </row>
    <row r="401" spans="1:39" ht="15.75" x14ac:dyDescent="0.3">
      <c r="A401" s="10" t="s">
        <v>1357</v>
      </c>
      <c r="B401" s="11" t="s">
        <v>1358</v>
      </c>
      <c r="C401" s="17" t="s">
        <v>2297</v>
      </c>
      <c r="D401" s="12" t="s">
        <v>450</v>
      </c>
      <c r="E401" s="69">
        <v>200</v>
      </c>
      <c r="F401" s="12"/>
      <c r="G401" s="12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>
        <f t="shared" si="32"/>
        <v>200</v>
      </c>
      <c r="T401" s="19"/>
      <c r="U401" s="19"/>
      <c r="V401" s="63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>
        <f t="shared" si="35"/>
        <v>0</v>
      </c>
      <c r="AL401" s="19">
        <f t="shared" si="34"/>
        <v>200</v>
      </c>
      <c r="AM401" s="12" t="s">
        <v>1975</v>
      </c>
    </row>
    <row r="402" spans="1:39" ht="15.75" x14ac:dyDescent="0.3">
      <c r="A402" s="10" t="s">
        <v>1359</v>
      </c>
      <c r="B402" s="11" t="s">
        <v>1360</v>
      </c>
      <c r="C402" s="17" t="s">
        <v>2298</v>
      </c>
      <c r="D402" s="12" t="s">
        <v>450</v>
      </c>
      <c r="E402" s="69">
        <v>250</v>
      </c>
      <c r="F402" s="12"/>
      <c r="G402" s="12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>
        <f t="shared" si="32"/>
        <v>250</v>
      </c>
      <c r="T402" s="19"/>
      <c r="U402" s="19"/>
      <c r="V402" s="63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>
        <f t="shared" si="35"/>
        <v>0</v>
      </c>
      <c r="AL402" s="19">
        <f t="shared" si="34"/>
        <v>250</v>
      </c>
      <c r="AM402" s="9" t="s">
        <v>1975</v>
      </c>
    </row>
    <row r="403" spans="1:39" ht="15.75" x14ac:dyDescent="0.3">
      <c r="A403" s="10" t="s">
        <v>1361</v>
      </c>
      <c r="B403" s="11" t="s">
        <v>1362</v>
      </c>
      <c r="C403" s="17" t="s">
        <v>2299</v>
      </c>
      <c r="D403" s="12" t="s">
        <v>450</v>
      </c>
      <c r="E403" s="69">
        <v>1000</v>
      </c>
      <c r="F403" s="12"/>
      <c r="G403" s="12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>
        <f t="shared" si="32"/>
        <v>1000</v>
      </c>
      <c r="T403" s="19"/>
      <c r="U403" s="19"/>
      <c r="V403" s="63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>
        <f t="shared" si="35"/>
        <v>0</v>
      </c>
      <c r="AL403" s="19">
        <f t="shared" si="34"/>
        <v>1000</v>
      </c>
      <c r="AM403" s="12" t="s">
        <v>1975</v>
      </c>
    </row>
    <row r="404" spans="1:39" ht="15.75" x14ac:dyDescent="0.3">
      <c r="A404" s="10" t="s">
        <v>1363</v>
      </c>
      <c r="B404" s="11" t="s">
        <v>1364</v>
      </c>
      <c r="C404" s="17" t="s">
        <v>2300</v>
      </c>
      <c r="D404" s="12" t="s">
        <v>450</v>
      </c>
      <c r="E404" s="69">
        <v>10</v>
      </c>
      <c r="F404" s="12"/>
      <c r="G404" s="12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>
        <f t="shared" si="32"/>
        <v>10</v>
      </c>
      <c r="T404" s="19"/>
      <c r="U404" s="19"/>
      <c r="V404" s="63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>
        <f t="shared" si="35"/>
        <v>0</v>
      </c>
      <c r="AL404" s="19">
        <f t="shared" si="34"/>
        <v>10</v>
      </c>
      <c r="AM404" s="12" t="s">
        <v>1975</v>
      </c>
    </row>
    <row r="405" spans="1:39" ht="15.75" x14ac:dyDescent="0.3">
      <c r="A405" s="10" t="s">
        <v>1365</v>
      </c>
      <c r="B405" s="11" t="s">
        <v>1366</v>
      </c>
      <c r="C405" s="17" t="s">
        <v>2301</v>
      </c>
      <c r="D405" s="12"/>
      <c r="E405" s="69">
        <v>100</v>
      </c>
      <c r="F405" s="12"/>
      <c r="G405" s="12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>
        <f t="shared" si="32"/>
        <v>100</v>
      </c>
      <c r="T405" s="19"/>
      <c r="U405" s="19"/>
      <c r="V405" s="63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>
        <f t="shared" si="35"/>
        <v>0</v>
      </c>
      <c r="AL405" s="19">
        <f t="shared" si="34"/>
        <v>100</v>
      </c>
      <c r="AM405" s="12" t="s">
        <v>1975</v>
      </c>
    </row>
    <row r="406" spans="1:39" ht="15.75" x14ac:dyDescent="0.3">
      <c r="A406" s="10" t="s">
        <v>1367</v>
      </c>
      <c r="B406" s="11" t="s">
        <v>1368</v>
      </c>
      <c r="C406" s="17" t="s">
        <v>2302</v>
      </c>
      <c r="D406" s="12" t="s">
        <v>642</v>
      </c>
      <c r="E406" s="69">
        <v>485</v>
      </c>
      <c r="F406" s="12"/>
      <c r="G406" s="12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>
        <f t="shared" si="32"/>
        <v>485</v>
      </c>
      <c r="T406" s="19"/>
      <c r="U406" s="19"/>
      <c r="V406" s="63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>
        <f t="shared" si="35"/>
        <v>0</v>
      </c>
      <c r="AL406" s="19">
        <f t="shared" si="34"/>
        <v>485</v>
      </c>
      <c r="AM406" s="12" t="s">
        <v>1975</v>
      </c>
    </row>
    <row r="407" spans="1:39" ht="15.75" x14ac:dyDescent="0.3">
      <c r="A407" s="10" t="s">
        <v>1369</v>
      </c>
      <c r="B407" s="20" t="s">
        <v>1370</v>
      </c>
      <c r="C407" s="17" t="s">
        <v>2277</v>
      </c>
      <c r="D407" s="12"/>
      <c r="E407" s="69">
        <v>37</v>
      </c>
      <c r="F407" s="12"/>
      <c r="G407" s="12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>
        <f t="shared" si="32"/>
        <v>37</v>
      </c>
      <c r="T407" s="19"/>
      <c r="U407" s="19"/>
      <c r="V407" s="63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>
        <f t="shared" si="35"/>
        <v>0</v>
      </c>
      <c r="AL407" s="19">
        <f t="shared" si="34"/>
        <v>37</v>
      </c>
      <c r="AM407" s="12" t="s">
        <v>1975</v>
      </c>
    </row>
    <row r="408" spans="1:39" ht="15.75" x14ac:dyDescent="0.3">
      <c r="A408" s="10" t="s">
        <v>1371</v>
      </c>
      <c r="B408" s="21" t="s">
        <v>1372</v>
      </c>
      <c r="C408" s="17" t="s">
        <v>2303</v>
      </c>
      <c r="D408" s="12" t="s">
        <v>450</v>
      </c>
      <c r="E408" s="69">
        <v>100</v>
      </c>
      <c r="F408" s="12"/>
      <c r="G408" s="12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>
        <f t="shared" si="32"/>
        <v>100</v>
      </c>
      <c r="T408" s="19"/>
      <c r="U408" s="19"/>
      <c r="V408" s="63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>
        <f t="shared" si="35"/>
        <v>0</v>
      </c>
      <c r="AL408" s="19">
        <f t="shared" si="34"/>
        <v>100</v>
      </c>
      <c r="AM408" s="12" t="s">
        <v>1975</v>
      </c>
    </row>
    <row r="409" spans="1:39" x14ac:dyDescent="0.25">
      <c r="A409" s="10" t="s">
        <v>1373</v>
      </c>
      <c r="B409" s="11" t="s">
        <v>1374</v>
      </c>
      <c r="C409" s="12"/>
      <c r="D409" s="12"/>
      <c r="E409" s="69">
        <v>1000</v>
      </c>
      <c r="F409" s="12"/>
      <c r="G409" s="12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>
        <f t="shared" si="32"/>
        <v>1000</v>
      </c>
      <c r="T409" s="19"/>
      <c r="U409" s="19"/>
      <c r="V409" s="63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>
        <f t="shared" si="35"/>
        <v>0</v>
      </c>
      <c r="AL409" s="19">
        <f t="shared" si="34"/>
        <v>1000</v>
      </c>
      <c r="AM409" s="12" t="s">
        <v>1985</v>
      </c>
    </row>
    <row r="410" spans="1:39" x14ac:dyDescent="0.25">
      <c r="A410" s="10" t="s">
        <v>1375</v>
      </c>
      <c r="B410" s="11" t="s">
        <v>1376</v>
      </c>
      <c r="C410" s="12"/>
      <c r="D410" s="12" t="s">
        <v>450</v>
      </c>
      <c r="E410" s="69">
        <v>250</v>
      </c>
      <c r="F410" s="12"/>
      <c r="G410" s="12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>
        <f t="shared" si="32"/>
        <v>250</v>
      </c>
      <c r="T410" s="19"/>
      <c r="U410" s="19"/>
      <c r="V410" s="63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>
        <f t="shared" si="35"/>
        <v>0</v>
      </c>
      <c r="AL410" s="19">
        <f t="shared" si="34"/>
        <v>250</v>
      </c>
      <c r="AM410" s="12" t="s">
        <v>1975</v>
      </c>
    </row>
    <row r="411" spans="1:39" x14ac:dyDescent="0.25">
      <c r="A411" s="10" t="s">
        <v>1377</v>
      </c>
      <c r="B411" s="11" t="s">
        <v>1378</v>
      </c>
      <c r="C411" s="12"/>
      <c r="D411" s="12"/>
      <c r="E411" s="69">
        <v>2</v>
      </c>
      <c r="F411" s="12"/>
      <c r="G411" s="12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>
        <f t="shared" si="32"/>
        <v>2</v>
      </c>
      <c r="T411" s="19"/>
      <c r="U411" s="19"/>
      <c r="V411" s="63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>
        <f t="shared" si="35"/>
        <v>0</v>
      </c>
      <c r="AL411" s="19">
        <v>2</v>
      </c>
      <c r="AM411" s="12"/>
    </row>
    <row r="412" spans="1:39" x14ac:dyDescent="0.25">
      <c r="A412" s="10" t="s">
        <v>1379</v>
      </c>
      <c r="B412" s="11" t="s">
        <v>1380</v>
      </c>
      <c r="C412" s="12"/>
      <c r="D412" s="12"/>
      <c r="E412" s="69">
        <v>1</v>
      </c>
      <c r="F412" s="12"/>
      <c r="G412" s="12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>
        <f t="shared" si="32"/>
        <v>1</v>
      </c>
      <c r="T412" s="19"/>
      <c r="U412" s="19"/>
      <c r="V412" s="63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>
        <f t="shared" si="35"/>
        <v>0</v>
      </c>
      <c r="AL412" s="19">
        <v>1</v>
      </c>
      <c r="AM412" s="12" t="s">
        <v>1976</v>
      </c>
    </row>
    <row r="413" spans="1:39" x14ac:dyDescent="0.25">
      <c r="A413" s="10" t="s">
        <v>1381</v>
      </c>
      <c r="B413" s="11" t="s">
        <v>1382</v>
      </c>
      <c r="C413" s="12"/>
      <c r="D413" s="12"/>
      <c r="E413" s="69">
        <v>2</v>
      </c>
      <c r="F413" s="12"/>
      <c r="G413" s="12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>
        <v>2</v>
      </c>
      <c r="T413" s="19"/>
      <c r="U413" s="19"/>
      <c r="V413" s="63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>
        <f t="shared" si="35"/>
        <v>0</v>
      </c>
      <c r="AL413" s="19">
        <v>2</v>
      </c>
      <c r="AM413" s="12" t="s">
        <v>1976</v>
      </c>
    </row>
    <row r="414" spans="1:39" x14ac:dyDescent="0.25">
      <c r="A414" s="10" t="s">
        <v>1383</v>
      </c>
      <c r="B414" s="11" t="s">
        <v>1384</v>
      </c>
      <c r="C414" s="12"/>
      <c r="D414" s="12" t="s">
        <v>450</v>
      </c>
      <c r="E414" s="69">
        <v>500</v>
      </c>
      <c r="F414" s="12"/>
      <c r="G414" s="12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>
        <f>SUM(E414:R414)</f>
        <v>500</v>
      </c>
      <c r="T414" s="19"/>
      <c r="U414" s="19"/>
      <c r="V414" s="63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>
        <f t="shared" si="35"/>
        <v>0</v>
      </c>
      <c r="AL414" s="19">
        <f>S414-AK414</f>
        <v>500</v>
      </c>
      <c r="AM414" s="12" t="s">
        <v>1975</v>
      </c>
    </row>
    <row r="415" spans="1:39" x14ac:dyDescent="0.25">
      <c r="A415" s="10" t="s">
        <v>2002</v>
      </c>
      <c r="B415" s="11" t="s">
        <v>2003</v>
      </c>
      <c r="C415" s="12"/>
      <c r="D415" s="12" t="s">
        <v>450</v>
      </c>
      <c r="E415" s="69">
        <v>500</v>
      </c>
      <c r="F415" s="12"/>
      <c r="G415" s="12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>
        <f t="shared" ref="S415:S476" si="36">SUM(E415:R415)</f>
        <v>500</v>
      </c>
      <c r="T415" s="19"/>
      <c r="U415" s="19"/>
      <c r="V415" s="63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>
        <f t="shared" si="35"/>
        <v>0</v>
      </c>
      <c r="AL415" s="19">
        <f t="shared" ref="AL415:AL438" si="37">S415-AK415</f>
        <v>500</v>
      </c>
      <c r="AM415" s="12" t="s">
        <v>1975</v>
      </c>
    </row>
    <row r="416" spans="1:39" x14ac:dyDescent="0.25">
      <c r="A416" s="10" t="s">
        <v>2182</v>
      </c>
      <c r="B416" s="11" t="s">
        <v>2183</v>
      </c>
      <c r="C416" s="12"/>
      <c r="D416" s="12" t="s">
        <v>467</v>
      </c>
      <c r="E416" s="69">
        <v>1</v>
      </c>
      <c r="F416" s="12"/>
      <c r="G416" s="12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>
        <f t="shared" si="36"/>
        <v>1</v>
      </c>
      <c r="T416" s="19"/>
      <c r="U416" s="19"/>
      <c r="V416" s="63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>
        <f t="shared" si="35"/>
        <v>0</v>
      </c>
      <c r="AL416" s="19">
        <f t="shared" si="37"/>
        <v>1</v>
      </c>
      <c r="AM416" s="12" t="s">
        <v>1977</v>
      </c>
    </row>
    <row r="417" spans="1:39" x14ac:dyDescent="0.25">
      <c r="A417" s="10" t="s">
        <v>2184</v>
      </c>
      <c r="B417" s="11" t="s">
        <v>2185</v>
      </c>
      <c r="C417" s="12"/>
      <c r="D417" s="12" t="s">
        <v>495</v>
      </c>
      <c r="E417" s="69">
        <v>250</v>
      </c>
      <c r="F417" s="12"/>
      <c r="G417" s="12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>
        <f t="shared" si="36"/>
        <v>250</v>
      </c>
      <c r="T417" s="19"/>
      <c r="U417" s="19"/>
      <c r="V417" s="63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>
        <f t="shared" si="35"/>
        <v>0</v>
      </c>
      <c r="AL417" s="19">
        <f t="shared" si="37"/>
        <v>250</v>
      </c>
      <c r="AM417" s="12" t="s">
        <v>1975</v>
      </c>
    </row>
    <row r="418" spans="1:39" x14ac:dyDescent="0.25">
      <c r="A418" s="10" t="s">
        <v>2304</v>
      </c>
      <c r="B418" s="11" t="s">
        <v>2305</v>
      </c>
      <c r="C418" s="12"/>
      <c r="D418" s="12" t="s">
        <v>467</v>
      </c>
      <c r="E418" s="69">
        <v>1</v>
      </c>
      <c r="F418" s="12"/>
      <c r="G418" s="12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>
        <f t="shared" si="36"/>
        <v>1</v>
      </c>
      <c r="T418" s="19"/>
      <c r="U418" s="19"/>
      <c r="V418" s="63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>
        <f t="shared" si="35"/>
        <v>0</v>
      </c>
      <c r="AL418" s="19">
        <f t="shared" si="37"/>
        <v>1</v>
      </c>
      <c r="AM418" s="12" t="s">
        <v>1977</v>
      </c>
    </row>
    <row r="419" spans="1:39" x14ac:dyDescent="0.25">
      <c r="A419" s="80" t="s">
        <v>1385</v>
      </c>
      <c r="B419" s="80"/>
      <c r="C419" s="80"/>
      <c r="D419" s="9"/>
      <c r="E419" s="69">
        <v>0</v>
      </c>
      <c r="F419" s="12"/>
      <c r="G419" s="12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>
        <f t="shared" si="36"/>
        <v>0</v>
      </c>
      <c r="T419" s="19"/>
      <c r="U419" s="19"/>
      <c r="V419" s="63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>
        <f t="shared" si="35"/>
        <v>0</v>
      </c>
      <c r="AL419" s="19">
        <f t="shared" si="37"/>
        <v>0</v>
      </c>
      <c r="AM419" s="12" t="s">
        <v>1975</v>
      </c>
    </row>
    <row r="420" spans="1:39" x14ac:dyDescent="0.25">
      <c r="A420" s="10" t="s">
        <v>1386</v>
      </c>
      <c r="B420" s="11" t="s">
        <v>1387</v>
      </c>
      <c r="C420" s="12"/>
      <c r="D420" s="12" t="s">
        <v>467</v>
      </c>
      <c r="E420" s="69">
        <v>3.9000000000000004</v>
      </c>
      <c r="F420" s="12"/>
      <c r="G420" s="12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>
        <f t="shared" si="36"/>
        <v>3.9000000000000004</v>
      </c>
      <c r="T420" s="19">
        <v>1</v>
      </c>
      <c r="U420" s="19"/>
      <c r="V420" s="63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>
        <f t="shared" si="35"/>
        <v>1</v>
      </c>
      <c r="AL420" s="19">
        <f t="shared" si="37"/>
        <v>2.9000000000000004</v>
      </c>
      <c r="AM420" s="12" t="s">
        <v>1977</v>
      </c>
    </row>
    <row r="421" spans="1:39" x14ac:dyDescent="0.25">
      <c r="A421" s="10" t="s">
        <v>1388</v>
      </c>
      <c r="B421" s="11" t="s">
        <v>1389</v>
      </c>
      <c r="C421" s="12"/>
      <c r="D421" s="12" t="s">
        <v>467</v>
      </c>
      <c r="E421" s="69">
        <v>2.8</v>
      </c>
      <c r="F421" s="12"/>
      <c r="G421" s="12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>
        <f t="shared" si="36"/>
        <v>2.8</v>
      </c>
      <c r="T421" s="19"/>
      <c r="U421" s="19"/>
      <c r="V421" s="63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>
        <f t="shared" si="35"/>
        <v>0</v>
      </c>
      <c r="AL421" s="19">
        <f t="shared" si="37"/>
        <v>2.8</v>
      </c>
      <c r="AM421" s="12" t="s">
        <v>1977</v>
      </c>
    </row>
    <row r="422" spans="1:39" x14ac:dyDescent="0.25">
      <c r="A422" s="10" t="s">
        <v>1390</v>
      </c>
      <c r="B422" s="11" t="s">
        <v>1391</v>
      </c>
      <c r="C422" s="12"/>
      <c r="D422" s="12" t="s">
        <v>467</v>
      </c>
      <c r="E422" s="69">
        <v>0.11</v>
      </c>
      <c r="F422" s="12"/>
      <c r="G422" s="12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>
        <f t="shared" si="36"/>
        <v>0.11</v>
      </c>
      <c r="T422" s="19">
        <v>0.11</v>
      </c>
      <c r="U422" s="19"/>
      <c r="V422" s="63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>
        <f t="shared" si="35"/>
        <v>0.11</v>
      </c>
      <c r="AL422" s="19">
        <f t="shared" si="37"/>
        <v>0</v>
      </c>
      <c r="AM422" s="12" t="s">
        <v>1977</v>
      </c>
    </row>
    <row r="423" spans="1:39" ht="15.75" x14ac:dyDescent="0.25">
      <c r="A423" s="10" t="s">
        <v>1392</v>
      </c>
      <c r="B423" s="11" t="s">
        <v>1393</v>
      </c>
      <c r="C423" s="12" t="s">
        <v>1394</v>
      </c>
      <c r="D423" s="12" t="s">
        <v>467</v>
      </c>
      <c r="E423" s="69">
        <v>0.30000000000001137</v>
      </c>
      <c r="F423" s="46"/>
      <c r="G423" s="46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>
        <f>140</f>
        <v>140</v>
      </c>
      <c r="S423" s="19">
        <f t="shared" si="36"/>
        <v>140.30000000000001</v>
      </c>
      <c r="T423" s="19"/>
      <c r="U423" s="19">
        <f>20</f>
        <v>20</v>
      </c>
      <c r="V423" s="63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>
        <f t="shared" si="35"/>
        <v>20</v>
      </c>
      <c r="AL423" s="19">
        <f t="shared" si="37"/>
        <v>120.30000000000001</v>
      </c>
      <c r="AM423" s="12" t="s">
        <v>1977</v>
      </c>
    </row>
    <row r="424" spans="1:39" x14ac:dyDescent="0.25">
      <c r="A424" s="10" t="s">
        <v>1395</v>
      </c>
      <c r="B424" s="11" t="s">
        <v>1396</v>
      </c>
      <c r="C424" s="12"/>
      <c r="D424" s="12" t="s">
        <v>467</v>
      </c>
      <c r="E424" s="69">
        <v>10.69</v>
      </c>
      <c r="F424" s="12"/>
      <c r="G424" s="12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>
        <f t="shared" si="36"/>
        <v>10.69</v>
      </c>
      <c r="T424" s="19"/>
      <c r="U424" s="19"/>
      <c r="V424" s="63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9">
        <f t="shared" si="35"/>
        <v>0</v>
      </c>
      <c r="AL424" s="19">
        <f t="shared" si="37"/>
        <v>10.69</v>
      </c>
      <c r="AM424" s="12" t="s">
        <v>1977</v>
      </c>
    </row>
    <row r="425" spans="1:39" x14ac:dyDescent="0.25">
      <c r="A425" s="10" t="s">
        <v>1397</v>
      </c>
      <c r="B425" s="11" t="s">
        <v>1398</v>
      </c>
      <c r="C425" s="12"/>
      <c r="D425" s="12" t="s">
        <v>450</v>
      </c>
      <c r="E425" s="69">
        <v>500</v>
      </c>
      <c r="F425" s="12"/>
      <c r="G425" s="12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>
        <f t="shared" si="36"/>
        <v>500</v>
      </c>
      <c r="T425" s="19"/>
      <c r="U425" s="19"/>
      <c r="V425" s="63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>
        <f t="shared" si="35"/>
        <v>0</v>
      </c>
      <c r="AL425" s="19">
        <f t="shared" si="37"/>
        <v>500</v>
      </c>
      <c r="AM425" s="12" t="s">
        <v>1975</v>
      </c>
    </row>
    <row r="426" spans="1:39" x14ac:dyDescent="0.25">
      <c r="A426" s="10" t="s">
        <v>1399</v>
      </c>
      <c r="B426" s="11" t="s">
        <v>1400</v>
      </c>
      <c r="C426" s="12"/>
      <c r="D426" s="12" t="s">
        <v>467</v>
      </c>
      <c r="E426" s="69">
        <v>8.2449999999999992</v>
      </c>
      <c r="F426" s="12"/>
      <c r="G426" s="12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>
        <f t="shared" si="36"/>
        <v>8.2449999999999992</v>
      </c>
      <c r="T426" s="19"/>
      <c r="U426" s="19"/>
      <c r="V426" s="63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>
        <f t="shared" si="35"/>
        <v>0</v>
      </c>
      <c r="AL426" s="19">
        <f t="shared" si="37"/>
        <v>8.2449999999999992</v>
      </c>
      <c r="AM426" s="12" t="s">
        <v>1977</v>
      </c>
    </row>
    <row r="427" spans="1:39" x14ac:dyDescent="0.25">
      <c r="A427" s="10" t="s">
        <v>1401</v>
      </c>
      <c r="B427" s="11" t="s">
        <v>1402</v>
      </c>
      <c r="C427" s="12"/>
      <c r="D427" s="12" t="s">
        <v>467</v>
      </c>
      <c r="E427" s="69">
        <v>1.2000000000000002</v>
      </c>
      <c r="F427" s="12"/>
      <c r="G427" s="12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>
        <f t="shared" si="36"/>
        <v>1.2000000000000002</v>
      </c>
      <c r="T427" s="19"/>
      <c r="U427" s="19"/>
      <c r="V427" s="63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>
        <f t="shared" si="35"/>
        <v>0</v>
      </c>
      <c r="AL427" s="19">
        <f t="shared" si="37"/>
        <v>1.2000000000000002</v>
      </c>
      <c r="AM427" s="12" t="s">
        <v>1977</v>
      </c>
    </row>
    <row r="428" spans="1:39" x14ac:dyDescent="0.25">
      <c r="A428" s="10" t="s">
        <v>1403</v>
      </c>
      <c r="B428" s="11" t="s">
        <v>1404</v>
      </c>
      <c r="C428" s="12"/>
      <c r="D428" s="12" t="s">
        <v>467</v>
      </c>
      <c r="E428" s="69">
        <v>7.4</v>
      </c>
      <c r="F428" s="12"/>
      <c r="G428" s="12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>
        <f t="shared" si="36"/>
        <v>7.4</v>
      </c>
      <c r="T428" s="19"/>
      <c r="U428" s="19"/>
      <c r="V428" s="63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>
        <f t="shared" si="35"/>
        <v>0</v>
      </c>
      <c r="AL428" s="19">
        <f t="shared" si="37"/>
        <v>7.4</v>
      </c>
      <c r="AM428" s="12" t="s">
        <v>1977</v>
      </c>
    </row>
    <row r="429" spans="1:39" x14ac:dyDescent="0.25">
      <c r="A429" s="10" t="s">
        <v>1405</v>
      </c>
      <c r="B429" s="11" t="s">
        <v>1406</v>
      </c>
      <c r="C429" s="12"/>
      <c r="D429" s="12" t="s">
        <v>467</v>
      </c>
      <c r="E429" s="69">
        <v>1</v>
      </c>
      <c r="F429" s="12"/>
      <c r="G429" s="12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>
        <f t="shared" si="36"/>
        <v>1</v>
      </c>
      <c r="T429" s="19"/>
      <c r="U429" s="19"/>
      <c r="V429" s="63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>
        <f t="shared" si="35"/>
        <v>0</v>
      </c>
      <c r="AL429" s="19">
        <f t="shared" si="37"/>
        <v>1</v>
      </c>
      <c r="AM429" s="12" t="s">
        <v>1977</v>
      </c>
    </row>
    <row r="430" spans="1:39" x14ac:dyDescent="0.25">
      <c r="A430" s="10" t="s">
        <v>1407</v>
      </c>
      <c r="B430" s="11" t="s">
        <v>1408</v>
      </c>
      <c r="C430" s="12"/>
      <c r="D430" s="12" t="s">
        <v>467</v>
      </c>
      <c r="E430" s="69">
        <v>0</v>
      </c>
      <c r="F430" s="12"/>
      <c r="G430" s="12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>
        <f t="shared" si="36"/>
        <v>0</v>
      </c>
      <c r="T430" s="19"/>
      <c r="U430" s="19"/>
      <c r="V430" s="63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>
        <f t="shared" si="35"/>
        <v>0</v>
      </c>
      <c r="AL430" s="19">
        <f t="shared" si="37"/>
        <v>0</v>
      </c>
      <c r="AM430" s="12" t="s">
        <v>1977</v>
      </c>
    </row>
    <row r="431" spans="1:39" ht="15.75" x14ac:dyDescent="0.25">
      <c r="A431" s="10" t="s">
        <v>1409</v>
      </c>
      <c r="B431" s="11" t="s">
        <v>1410</v>
      </c>
      <c r="C431" s="12" t="s">
        <v>1411</v>
      </c>
      <c r="D431" s="12" t="s">
        <v>467</v>
      </c>
      <c r="E431" s="69">
        <v>4.5</v>
      </c>
      <c r="F431" s="12"/>
      <c r="G431" s="12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>
        <f t="shared" si="36"/>
        <v>4.5</v>
      </c>
      <c r="T431" s="19">
        <f>1</f>
        <v>1</v>
      </c>
      <c r="U431" s="19"/>
      <c r="V431" s="63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>
        <f t="shared" si="35"/>
        <v>1</v>
      </c>
      <c r="AL431" s="19">
        <f t="shared" si="37"/>
        <v>3.5</v>
      </c>
      <c r="AM431" s="12" t="s">
        <v>1977</v>
      </c>
    </row>
    <row r="432" spans="1:39" x14ac:dyDescent="0.25">
      <c r="A432" s="10" t="s">
        <v>1412</v>
      </c>
      <c r="B432" s="11" t="s">
        <v>1413</v>
      </c>
      <c r="C432" s="12"/>
      <c r="D432" s="12" t="s">
        <v>467</v>
      </c>
      <c r="E432" s="69">
        <v>1500</v>
      </c>
      <c r="F432" s="12"/>
      <c r="G432" s="12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>
        <f t="shared" si="36"/>
        <v>1500</v>
      </c>
      <c r="T432" s="19"/>
      <c r="U432" s="19"/>
      <c r="V432" s="63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  <c r="AK432" s="19">
        <f t="shared" si="35"/>
        <v>0</v>
      </c>
      <c r="AL432" s="19">
        <f t="shared" si="37"/>
        <v>1500</v>
      </c>
      <c r="AM432" s="12" t="s">
        <v>1975</v>
      </c>
    </row>
    <row r="433" spans="1:39" x14ac:dyDescent="0.25">
      <c r="A433" s="10" t="s">
        <v>1414</v>
      </c>
      <c r="B433" s="11" t="s">
        <v>1229</v>
      </c>
      <c r="C433" s="12"/>
      <c r="D433" s="12" t="s">
        <v>467</v>
      </c>
      <c r="E433" s="69">
        <v>0.25</v>
      </c>
      <c r="F433" s="12"/>
      <c r="G433" s="12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>
        <f t="shared" si="36"/>
        <v>0.25</v>
      </c>
      <c r="T433" s="19"/>
      <c r="U433" s="19"/>
      <c r="V433" s="63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>
        <f t="shared" ref="AK433:AK438" si="38">SUM(T433:AJ433)</f>
        <v>0</v>
      </c>
      <c r="AL433" s="19">
        <f t="shared" si="37"/>
        <v>0.25</v>
      </c>
      <c r="AM433" s="33" t="s">
        <v>1986</v>
      </c>
    </row>
    <row r="434" spans="1:39" x14ac:dyDescent="0.25">
      <c r="A434" s="10" t="s">
        <v>1415</v>
      </c>
      <c r="B434" s="11" t="s">
        <v>2172</v>
      </c>
      <c r="C434" s="12"/>
      <c r="D434" s="12" t="s">
        <v>467</v>
      </c>
      <c r="E434" s="69">
        <v>3.9906000000000001</v>
      </c>
      <c r="F434" s="12"/>
      <c r="G434" s="12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>
        <f t="shared" si="36"/>
        <v>3.9906000000000001</v>
      </c>
      <c r="T434" s="19"/>
      <c r="U434" s="19"/>
      <c r="V434" s="63"/>
      <c r="W434" s="19">
        <f>1</f>
        <v>1</v>
      </c>
      <c r="X434" s="19"/>
      <c r="Y434" s="19"/>
      <c r="Z434" s="19">
        <f>0.002</f>
        <v>2E-3</v>
      </c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  <c r="AK434" s="19">
        <f t="shared" si="38"/>
        <v>1.002</v>
      </c>
      <c r="AL434" s="19">
        <f t="shared" si="37"/>
        <v>2.9885999999999999</v>
      </c>
      <c r="AM434" s="12" t="s">
        <v>1977</v>
      </c>
    </row>
    <row r="435" spans="1:39" ht="15.75" x14ac:dyDescent="0.25">
      <c r="A435" s="10" t="s">
        <v>1416</v>
      </c>
      <c r="B435" s="11" t="s">
        <v>1417</v>
      </c>
      <c r="C435" s="12" t="s">
        <v>1418</v>
      </c>
      <c r="D435" s="12" t="s">
        <v>467</v>
      </c>
      <c r="E435" s="69">
        <v>8</v>
      </c>
      <c r="F435" s="12"/>
      <c r="G435" s="12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>
        <f t="shared" si="36"/>
        <v>8</v>
      </c>
      <c r="T435" s="19"/>
      <c r="U435" s="19"/>
      <c r="V435" s="63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>
        <f t="shared" si="38"/>
        <v>0</v>
      </c>
      <c r="AL435" s="19">
        <f t="shared" si="37"/>
        <v>8</v>
      </c>
      <c r="AM435" s="12" t="s">
        <v>1977</v>
      </c>
    </row>
    <row r="436" spans="1:39" x14ac:dyDescent="0.25">
      <c r="A436" s="10" t="s">
        <v>1419</v>
      </c>
      <c r="B436" s="11" t="s">
        <v>1420</v>
      </c>
      <c r="C436" s="12"/>
      <c r="D436" s="12" t="s">
        <v>467</v>
      </c>
      <c r="E436" s="69">
        <v>8.5</v>
      </c>
      <c r="F436" s="12"/>
      <c r="G436" s="12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>
        <f t="shared" si="36"/>
        <v>8.5</v>
      </c>
      <c r="T436" s="19"/>
      <c r="U436" s="19"/>
      <c r="V436" s="63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  <c r="AK436" s="19">
        <f t="shared" si="38"/>
        <v>0</v>
      </c>
      <c r="AL436" s="19">
        <f t="shared" si="37"/>
        <v>8.5</v>
      </c>
      <c r="AM436" s="12" t="s">
        <v>1977</v>
      </c>
    </row>
    <row r="437" spans="1:39" x14ac:dyDescent="0.25">
      <c r="A437" s="10" t="s">
        <v>1421</v>
      </c>
      <c r="B437" s="11" t="s">
        <v>1422</v>
      </c>
      <c r="C437" s="12"/>
      <c r="D437" s="12" t="s">
        <v>467</v>
      </c>
      <c r="E437" s="69">
        <v>3</v>
      </c>
      <c r="F437" s="12"/>
      <c r="G437" s="12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>
        <f t="shared" si="36"/>
        <v>3</v>
      </c>
      <c r="T437" s="19"/>
      <c r="U437" s="19"/>
      <c r="V437" s="63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>
        <f t="shared" si="38"/>
        <v>0</v>
      </c>
      <c r="AL437" s="19">
        <f t="shared" si="37"/>
        <v>3</v>
      </c>
      <c r="AM437" s="12"/>
    </row>
    <row r="438" spans="1:39" x14ac:dyDescent="0.25">
      <c r="A438" s="10" t="s">
        <v>1423</v>
      </c>
      <c r="B438" s="11" t="s">
        <v>1424</v>
      </c>
      <c r="C438" s="12"/>
      <c r="D438" s="12" t="s">
        <v>467</v>
      </c>
      <c r="E438" s="69">
        <v>0.75</v>
      </c>
      <c r="F438" s="12"/>
      <c r="G438" s="12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>
        <f t="shared" si="36"/>
        <v>0.75</v>
      </c>
      <c r="T438" s="19"/>
      <c r="U438" s="19"/>
      <c r="V438" s="63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19">
        <f t="shared" si="38"/>
        <v>0</v>
      </c>
      <c r="AL438" s="19">
        <f t="shared" si="37"/>
        <v>0.75</v>
      </c>
      <c r="AM438" s="12" t="s">
        <v>1977</v>
      </c>
    </row>
    <row r="439" spans="1:39" x14ac:dyDescent="0.25">
      <c r="A439" s="10" t="s">
        <v>1425</v>
      </c>
      <c r="B439" s="11" t="s">
        <v>1426</v>
      </c>
      <c r="C439" s="12" t="s">
        <v>1427</v>
      </c>
      <c r="D439" s="12" t="s">
        <v>467</v>
      </c>
      <c r="E439" s="69">
        <v>0.7</v>
      </c>
      <c r="F439" s="12"/>
      <c r="G439" s="12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>
        <f t="shared" si="36"/>
        <v>0.7</v>
      </c>
      <c r="T439" s="19"/>
      <c r="U439" s="19"/>
      <c r="V439" s="63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>
        <f>SUM(T439:AJ439)</f>
        <v>0</v>
      </c>
      <c r="AL439" s="19">
        <f>S439-AK439</f>
        <v>0.7</v>
      </c>
      <c r="AM439" s="12" t="s">
        <v>1977</v>
      </c>
    </row>
    <row r="440" spans="1:39" x14ac:dyDescent="0.25">
      <c r="A440" s="10" t="s">
        <v>2306</v>
      </c>
      <c r="B440" s="11" t="s">
        <v>2307</v>
      </c>
      <c r="C440" s="12"/>
      <c r="D440" s="12" t="s">
        <v>467</v>
      </c>
      <c r="E440" s="69">
        <v>2</v>
      </c>
      <c r="F440" s="12"/>
      <c r="G440" s="12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>
        <f t="shared" si="36"/>
        <v>2</v>
      </c>
      <c r="T440" s="19"/>
      <c r="U440" s="19"/>
      <c r="V440" s="63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  <c r="AK440" s="19">
        <f>SUM(T440:AJ440)</f>
        <v>0</v>
      </c>
      <c r="AL440" s="19">
        <f>S440-AK440</f>
        <v>2</v>
      </c>
      <c r="AM440" s="12" t="s">
        <v>1977</v>
      </c>
    </row>
    <row r="441" spans="1:39" x14ac:dyDescent="0.25">
      <c r="A441" s="80" t="s">
        <v>1428</v>
      </c>
      <c r="B441" s="80"/>
      <c r="C441" s="80"/>
      <c r="D441" s="9"/>
      <c r="E441" s="69">
        <v>0</v>
      </c>
      <c r="F441" s="12"/>
      <c r="G441" s="12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>
        <f t="shared" si="36"/>
        <v>0</v>
      </c>
      <c r="T441" s="19"/>
      <c r="U441" s="19"/>
      <c r="V441" s="63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  <c r="AK441" s="19">
        <f t="shared" ref="AK441:AK459" si="39">SUM(T441:AJ441)</f>
        <v>0</v>
      </c>
      <c r="AL441" s="19">
        <f t="shared" ref="AL441:AL458" si="40">S441-AK441</f>
        <v>0</v>
      </c>
      <c r="AM441" s="12"/>
    </row>
    <row r="442" spans="1:39" x14ac:dyDescent="0.25">
      <c r="A442" s="10" t="s">
        <v>1429</v>
      </c>
      <c r="B442" s="11" t="s">
        <v>1430</v>
      </c>
      <c r="C442" s="12"/>
      <c r="D442" s="12" t="s">
        <v>467</v>
      </c>
      <c r="E442" s="69">
        <v>13.884899999999998</v>
      </c>
      <c r="F442" s="12"/>
      <c r="G442" s="12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>
        <f t="shared" si="36"/>
        <v>13.884899999999998</v>
      </c>
      <c r="T442" s="19"/>
      <c r="U442" s="19"/>
      <c r="V442" s="63"/>
      <c r="W442" s="19"/>
      <c r="X442" s="19"/>
      <c r="Y442" s="19"/>
      <c r="Z442" s="19">
        <f>0.05</f>
        <v>0.05</v>
      </c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>
        <f t="shared" si="39"/>
        <v>0.05</v>
      </c>
      <c r="AL442" s="19">
        <f t="shared" si="40"/>
        <v>13.834899999999998</v>
      </c>
      <c r="AM442" s="12" t="s">
        <v>1977</v>
      </c>
    </row>
    <row r="443" spans="1:39" x14ac:dyDescent="0.25">
      <c r="A443" s="10" t="s">
        <v>1431</v>
      </c>
      <c r="B443" s="11" t="s">
        <v>1432</v>
      </c>
      <c r="C443" s="12"/>
      <c r="D443" s="12" t="s">
        <v>467</v>
      </c>
      <c r="E443" s="69">
        <v>1.5</v>
      </c>
      <c r="F443" s="12"/>
      <c r="G443" s="12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>
        <f t="shared" si="36"/>
        <v>1.5</v>
      </c>
      <c r="T443" s="19"/>
      <c r="U443" s="19"/>
      <c r="V443" s="63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>
        <f t="shared" si="39"/>
        <v>0</v>
      </c>
      <c r="AL443" s="19">
        <f t="shared" si="40"/>
        <v>1.5</v>
      </c>
      <c r="AM443" s="12" t="s">
        <v>1977</v>
      </c>
    </row>
    <row r="444" spans="1:39" x14ac:dyDescent="0.25">
      <c r="A444" s="10" t="s">
        <v>1433</v>
      </c>
      <c r="B444" s="11" t="s">
        <v>1434</v>
      </c>
      <c r="C444" s="12"/>
      <c r="D444" s="12"/>
      <c r="E444" s="69">
        <v>100</v>
      </c>
      <c r="F444" s="12"/>
      <c r="G444" s="12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>
        <f t="shared" si="36"/>
        <v>100</v>
      </c>
      <c r="T444" s="19"/>
      <c r="U444" s="19"/>
      <c r="V444" s="63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  <c r="AK444" s="19">
        <f t="shared" si="39"/>
        <v>0</v>
      </c>
      <c r="AL444" s="19">
        <f t="shared" si="40"/>
        <v>100</v>
      </c>
      <c r="AM444" s="12"/>
    </row>
    <row r="445" spans="1:39" x14ac:dyDescent="0.25">
      <c r="A445" s="10" t="s">
        <v>1435</v>
      </c>
      <c r="B445" s="11"/>
      <c r="C445" s="12"/>
      <c r="D445" s="12"/>
      <c r="E445" s="69">
        <v>0</v>
      </c>
      <c r="F445" s="12"/>
      <c r="G445" s="12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>
        <f t="shared" si="36"/>
        <v>0</v>
      </c>
      <c r="T445" s="19"/>
      <c r="U445" s="19"/>
      <c r="V445" s="63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19">
        <f t="shared" si="39"/>
        <v>0</v>
      </c>
      <c r="AL445" s="19">
        <f t="shared" si="40"/>
        <v>0</v>
      </c>
      <c r="AM445" s="12"/>
    </row>
    <row r="446" spans="1:39" x14ac:dyDescent="0.25">
      <c r="A446" s="80" t="s">
        <v>1436</v>
      </c>
      <c r="B446" s="80"/>
      <c r="C446" s="80"/>
      <c r="D446" s="9"/>
      <c r="E446" s="69">
        <v>0</v>
      </c>
      <c r="F446" s="12"/>
      <c r="G446" s="12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>
        <f t="shared" si="36"/>
        <v>0</v>
      </c>
      <c r="T446" s="19"/>
      <c r="U446" s="19"/>
      <c r="V446" s="63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>
        <f t="shared" si="39"/>
        <v>0</v>
      </c>
      <c r="AL446" s="19">
        <f t="shared" si="40"/>
        <v>0</v>
      </c>
      <c r="AM446" s="12"/>
    </row>
    <row r="447" spans="1:39" x14ac:dyDescent="0.25">
      <c r="A447" s="10" t="s">
        <v>1437</v>
      </c>
      <c r="B447" s="11" t="s">
        <v>1438</v>
      </c>
      <c r="C447" s="12"/>
      <c r="D447" s="12" t="s">
        <v>467</v>
      </c>
      <c r="E447" s="69">
        <v>0.5</v>
      </c>
      <c r="F447" s="12"/>
      <c r="G447" s="12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>
        <f t="shared" si="36"/>
        <v>0.5</v>
      </c>
      <c r="T447" s="19"/>
      <c r="U447" s="19"/>
      <c r="V447" s="63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  <c r="AJ447" s="19"/>
      <c r="AK447" s="19">
        <f t="shared" si="39"/>
        <v>0</v>
      </c>
      <c r="AL447" s="19">
        <f t="shared" si="40"/>
        <v>0.5</v>
      </c>
      <c r="AM447" s="12" t="s">
        <v>1977</v>
      </c>
    </row>
    <row r="448" spans="1:39" x14ac:dyDescent="0.25">
      <c r="A448" s="10" t="s">
        <v>1439</v>
      </c>
      <c r="B448" s="11" t="s">
        <v>1440</v>
      </c>
      <c r="C448" s="12"/>
      <c r="D448" s="12" t="s">
        <v>495</v>
      </c>
      <c r="E448" s="69">
        <v>900</v>
      </c>
      <c r="F448" s="12"/>
      <c r="G448" s="12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>
        <f t="shared" si="36"/>
        <v>900</v>
      </c>
      <c r="T448" s="19"/>
      <c r="U448" s="19"/>
      <c r="V448" s="63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  <c r="AJ448" s="19"/>
      <c r="AK448" s="19">
        <f t="shared" si="39"/>
        <v>0</v>
      </c>
      <c r="AL448" s="19">
        <f t="shared" si="40"/>
        <v>900</v>
      </c>
      <c r="AM448" s="12" t="s">
        <v>1975</v>
      </c>
    </row>
    <row r="449" spans="1:39" ht="15.75" x14ac:dyDescent="0.25">
      <c r="A449" s="10" t="s">
        <v>1441</v>
      </c>
      <c r="B449" s="11" t="s">
        <v>1442</v>
      </c>
      <c r="C449" s="12" t="s">
        <v>1443</v>
      </c>
      <c r="D449" s="12" t="s">
        <v>450</v>
      </c>
      <c r="E449" s="69">
        <v>2300</v>
      </c>
      <c r="F449" s="12"/>
      <c r="G449" s="12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>
        <f t="shared" si="36"/>
        <v>2300</v>
      </c>
      <c r="T449" s="19"/>
      <c r="U449" s="19"/>
      <c r="V449" s="63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  <c r="AK449" s="19">
        <f t="shared" si="39"/>
        <v>0</v>
      </c>
      <c r="AL449" s="19">
        <f t="shared" si="40"/>
        <v>2300</v>
      </c>
      <c r="AM449" s="12" t="s">
        <v>1975</v>
      </c>
    </row>
    <row r="450" spans="1:39" x14ac:dyDescent="0.25">
      <c r="A450" s="10" t="s">
        <v>1444</v>
      </c>
      <c r="B450" s="11" t="s">
        <v>1445</v>
      </c>
      <c r="C450" s="12"/>
      <c r="D450" s="12" t="s">
        <v>467</v>
      </c>
      <c r="E450" s="69">
        <v>450</v>
      </c>
      <c r="F450" s="12"/>
      <c r="G450" s="12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>
        <f t="shared" si="36"/>
        <v>450</v>
      </c>
      <c r="T450" s="19"/>
      <c r="U450" s="19"/>
      <c r="V450" s="63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  <c r="AK450" s="19">
        <f t="shared" si="39"/>
        <v>0</v>
      </c>
      <c r="AL450" s="19">
        <f t="shared" si="40"/>
        <v>450</v>
      </c>
      <c r="AM450" s="12" t="s">
        <v>1975</v>
      </c>
    </row>
    <row r="451" spans="1:39" x14ac:dyDescent="0.25">
      <c r="A451" s="10" t="s">
        <v>1446</v>
      </c>
      <c r="B451" s="11" t="s">
        <v>1447</v>
      </c>
      <c r="C451" s="12"/>
      <c r="D451" s="12" t="s">
        <v>450</v>
      </c>
      <c r="E451" s="69">
        <v>950</v>
      </c>
      <c r="F451" s="12"/>
      <c r="G451" s="12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>
        <f t="shared" si="36"/>
        <v>950</v>
      </c>
      <c r="T451" s="19"/>
      <c r="U451" s="19"/>
      <c r="V451" s="63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  <c r="AK451" s="19">
        <f t="shared" si="39"/>
        <v>0</v>
      </c>
      <c r="AL451" s="19">
        <f t="shared" si="40"/>
        <v>950</v>
      </c>
      <c r="AM451" s="12" t="s">
        <v>1975</v>
      </c>
    </row>
    <row r="452" spans="1:39" x14ac:dyDescent="0.25">
      <c r="A452" s="10" t="s">
        <v>1448</v>
      </c>
      <c r="B452" s="11" t="s">
        <v>1449</v>
      </c>
      <c r="C452" s="12"/>
      <c r="D452" s="12" t="s">
        <v>450</v>
      </c>
      <c r="E452" s="69">
        <v>190</v>
      </c>
      <c r="F452" s="12"/>
      <c r="G452" s="12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>
        <f t="shared" si="36"/>
        <v>190</v>
      </c>
      <c r="T452" s="19"/>
      <c r="U452" s="19"/>
      <c r="V452" s="63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  <c r="AJ452" s="19"/>
      <c r="AK452" s="19">
        <f t="shared" si="39"/>
        <v>0</v>
      </c>
      <c r="AL452" s="19">
        <f t="shared" si="40"/>
        <v>190</v>
      </c>
      <c r="AM452" s="12" t="s">
        <v>1975</v>
      </c>
    </row>
    <row r="453" spans="1:39" x14ac:dyDescent="0.25">
      <c r="A453" s="10" t="s">
        <v>1450</v>
      </c>
      <c r="B453" s="11" t="s">
        <v>1451</v>
      </c>
      <c r="C453" s="12"/>
      <c r="D453" s="12" t="s">
        <v>450</v>
      </c>
      <c r="E453" s="69">
        <v>9</v>
      </c>
      <c r="F453" s="12"/>
      <c r="G453" s="12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>
        <f t="shared" si="36"/>
        <v>9</v>
      </c>
      <c r="T453" s="19"/>
      <c r="U453" s="19"/>
      <c r="V453" s="63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>
        <f t="shared" si="39"/>
        <v>0</v>
      </c>
      <c r="AL453" s="19">
        <f t="shared" si="40"/>
        <v>9</v>
      </c>
      <c r="AM453" s="12" t="s">
        <v>1975</v>
      </c>
    </row>
    <row r="454" spans="1:39" x14ac:dyDescent="0.25">
      <c r="A454" s="10" t="s">
        <v>1452</v>
      </c>
      <c r="B454" s="11" t="s">
        <v>1453</v>
      </c>
      <c r="C454" s="12"/>
      <c r="D454" s="12" t="s">
        <v>467</v>
      </c>
      <c r="E454" s="69">
        <v>4</v>
      </c>
      <c r="F454" s="12"/>
      <c r="G454" s="12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>
        <f t="shared" si="36"/>
        <v>4</v>
      </c>
      <c r="T454" s="19"/>
      <c r="U454" s="19"/>
      <c r="V454" s="63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  <c r="AK454" s="19">
        <f t="shared" si="39"/>
        <v>0</v>
      </c>
      <c r="AL454" s="19">
        <f t="shared" si="40"/>
        <v>4</v>
      </c>
      <c r="AM454" s="12" t="s">
        <v>1977</v>
      </c>
    </row>
    <row r="455" spans="1:39" x14ac:dyDescent="0.25">
      <c r="A455" s="10" t="s">
        <v>1454</v>
      </c>
      <c r="B455" s="11" t="s">
        <v>1455</v>
      </c>
      <c r="C455" s="12"/>
      <c r="D455" s="12" t="s">
        <v>450</v>
      </c>
      <c r="E455" s="69">
        <v>100</v>
      </c>
      <c r="F455" s="12"/>
      <c r="G455" s="12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>
        <f t="shared" si="36"/>
        <v>100</v>
      </c>
      <c r="T455" s="19"/>
      <c r="U455" s="19"/>
      <c r="V455" s="63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  <c r="AK455" s="19">
        <f t="shared" si="39"/>
        <v>0</v>
      </c>
      <c r="AL455" s="19">
        <f t="shared" si="40"/>
        <v>100</v>
      </c>
      <c r="AM455" s="12" t="s">
        <v>1975</v>
      </c>
    </row>
    <row r="456" spans="1:39" x14ac:dyDescent="0.25">
      <c r="A456" s="10" t="s">
        <v>1456</v>
      </c>
      <c r="B456" s="11" t="s">
        <v>1457</v>
      </c>
      <c r="C456" s="12"/>
      <c r="D456" s="12" t="s">
        <v>450</v>
      </c>
      <c r="E456" s="69">
        <v>49.95</v>
      </c>
      <c r="F456" s="12"/>
      <c r="G456" s="12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>
        <f t="shared" si="36"/>
        <v>49.95</v>
      </c>
      <c r="T456" s="19"/>
      <c r="U456" s="19"/>
      <c r="V456" s="63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  <c r="AJ456" s="19"/>
      <c r="AK456" s="19">
        <f t="shared" si="39"/>
        <v>0</v>
      </c>
      <c r="AL456" s="19">
        <f t="shared" si="40"/>
        <v>49.95</v>
      </c>
      <c r="AM456" s="12" t="s">
        <v>1975</v>
      </c>
    </row>
    <row r="457" spans="1:39" x14ac:dyDescent="0.25">
      <c r="A457" s="10" t="s">
        <v>1458</v>
      </c>
      <c r="B457" s="11" t="s">
        <v>1459</v>
      </c>
      <c r="C457" s="12" t="s">
        <v>1460</v>
      </c>
      <c r="D457" s="12" t="s">
        <v>450</v>
      </c>
      <c r="E457" s="69">
        <v>950</v>
      </c>
      <c r="F457" s="12"/>
      <c r="G457" s="12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>
        <f t="shared" si="36"/>
        <v>950</v>
      </c>
      <c r="T457" s="19"/>
      <c r="U457" s="19"/>
      <c r="V457" s="63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>
        <f t="shared" si="39"/>
        <v>0</v>
      </c>
      <c r="AL457" s="19">
        <f t="shared" si="40"/>
        <v>950</v>
      </c>
      <c r="AM457" s="12" t="s">
        <v>1975</v>
      </c>
    </row>
    <row r="458" spans="1:39" x14ac:dyDescent="0.25">
      <c r="A458" s="10" t="s">
        <v>1461</v>
      </c>
      <c r="B458" s="11" t="s">
        <v>1462</v>
      </c>
      <c r="C458" s="12"/>
      <c r="D458" s="12" t="s">
        <v>495</v>
      </c>
      <c r="E458" s="69">
        <v>1</v>
      </c>
      <c r="F458" s="12"/>
      <c r="G458" s="12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>
        <f t="shared" si="36"/>
        <v>1</v>
      </c>
      <c r="T458" s="19"/>
      <c r="U458" s="19"/>
      <c r="V458" s="63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>
        <f t="shared" si="39"/>
        <v>0</v>
      </c>
      <c r="AL458" s="19">
        <f t="shared" si="40"/>
        <v>1</v>
      </c>
      <c r="AM458" s="12" t="s">
        <v>1977</v>
      </c>
    </row>
    <row r="459" spans="1:39" x14ac:dyDescent="0.25">
      <c r="A459" s="10" t="s">
        <v>1463</v>
      </c>
      <c r="B459" s="11" t="s">
        <v>1464</v>
      </c>
      <c r="C459" s="12"/>
      <c r="D459" s="12" t="s">
        <v>495</v>
      </c>
      <c r="E459" s="69">
        <v>200</v>
      </c>
      <c r="F459" s="12"/>
      <c r="G459" s="12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>
        <f t="shared" si="36"/>
        <v>200</v>
      </c>
      <c r="T459" s="19"/>
      <c r="U459" s="19"/>
      <c r="V459" s="63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/>
      <c r="AJ459" s="19"/>
      <c r="AK459" s="19">
        <f t="shared" si="39"/>
        <v>0</v>
      </c>
      <c r="AL459" s="19">
        <v>200</v>
      </c>
      <c r="AM459" s="12" t="s">
        <v>1975</v>
      </c>
    </row>
    <row r="460" spans="1:39" x14ac:dyDescent="0.25">
      <c r="A460" s="10" t="s">
        <v>1465</v>
      </c>
      <c r="B460" s="11" t="s">
        <v>1466</v>
      </c>
      <c r="C460" s="12"/>
      <c r="D460" s="12" t="s">
        <v>1467</v>
      </c>
      <c r="E460" s="69">
        <v>1500</v>
      </c>
      <c r="F460" s="12"/>
      <c r="G460" s="12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>
        <f t="shared" si="36"/>
        <v>1500</v>
      </c>
      <c r="T460" s="19"/>
      <c r="U460" s="19"/>
      <c r="V460" s="63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  <c r="AJ460" s="19"/>
      <c r="AK460" s="19">
        <f>SUM(T460:AJ460)</f>
        <v>0</v>
      </c>
      <c r="AL460" s="19">
        <f>S460-AK460</f>
        <v>1500</v>
      </c>
      <c r="AM460" s="12" t="s">
        <v>1975</v>
      </c>
    </row>
    <row r="461" spans="1:39" x14ac:dyDescent="0.25">
      <c r="A461" s="80" t="s">
        <v>1468</v>
      </c>
      <c r="B461" s="80"/>
      <c r="C461" s="80"/>
      <c r="D461" s="9"/>
      <c r="E461" s="69">
        <v>0</v>
      </c>
      <c r="F461" s="12"/>
      <c r="G461" s="12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>
        <f t="shared" si="36"/>
        <v>0</v>
      </c>
      <c r="T461" s="19"/>
      <c r="U461" s="19"/>
      <c r="V461" s="63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>
        <f t="shared" ref="AK461:AK476" si="41">SUM(T461:AJ461)</f>
        <v>0</v>
      </c>
      <c r="AL461" s="19">
        <f t="shared" ref="AL461:AL524" si="42">S461-AK461</f>
        <v>0</v>
      </c>
      <c r="AM461" s="12"/>
    </row>
    <row r="462" spans="1:39" x14ac:dyDescent="0.25">
      <c r="A462" s="10" t="s">
        <v>1469</v>
      </c>
      <c r="B462" s="11" t="s">
        <v>1470</v>
      </c>
      <c r="C462" s="12"/>
      <c r="D462" s="12" t="s">
        <v>450</v>
      </c>
      <c r="E462" s="69">
        <v>320</v>
      </c>
      <c r="F462" s="12"/>
      <c r="G462" s="12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>
        <f t="shared" si="36"/>
        <v>320</v>
      </c>
      <c r="T462" s="19"/>
      <c r="U462" s="19"/>
      <c r="V462" s="63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  <c r="AK462" s="19">
        <f t="shared" si="41"/>
        <v>0</v>
      </c>
      <c r="AL462" s="19">
        <f t="shared" si="42"/>
        <v>320</v>
      </c>
      <c r="AM462" s="12" t="s">
        <v>1975</v>
      </c>
    </row>
    <row r="463" spans="1:39" x14ac:dyDescent="0.25">
      <c r="A463" s="10" t="s">
        <v>1471</v>
      </c>
      <c r="B463" s="11" t="s">
        <v>1472</v>
      </c>
      <c r="C463" s="12"/>
      <c r="D463" s="12" t="s">
        <v>450</v>
      </c>
      <c r="E463" s="69">
        <v>200</v>
      </c>
      <c r="F463" s="12"/>
      <c r="G463" s="12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>
        <f t="shared" si="36"/>
        <v>200</v>
      </c>
      <c r="T463" s="19"/>
      <c r="U463" s="19"/>
      <c r="V463" s="63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/>
      <c r="AK463" s="19">
        <f t="shared" si="41"/>
        <v>0</v>
      </c>
      <c r="AL463" s="19">
        <f t="shared" si="42"/>
        <v>200</v>
      </c>
      <c r="AM463" s="12" t="s">
        <v>1975</v>
      </c>
    </row>
    <row r="464" spans="1:39" x14ac:dyDescent="0.25">
      <c r="A464" s="10" t="s">
        <v>1473</v>
      </c>
      <c r="B464" s="11" t="s">
        <v>1474</v>
      </c>
      <c r="C464" s="12"/>
      <c r="D464" s="12" t="s">
        <v>467</v>
      </c>
      <c r="E464" s="69">
        <v>0</v>
      </c>
      <c r="F464" s="12"/>
      <c r="G464" s="12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>
        <f t="shared" si="36"/>
        <v>0</v>
      </c>
      <c r="T464" s="19"/>
      <c r="U464" s="19"/>
      <c r="V464" s="63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  <c r="AJ464" s="19"/>
      <c r="AK464" s="19">
        <f t="shared" si="41"/>
        <v>0</v>
      </c>
      <c r="AL464" s="19">
        <f t="shared" si="42"/>
        <v>0</v>
      </c>
      <c r="AM464" s="12" t="s">
        <v>1975</v>
      </c>
    </row>
    <row r="465" spans="1:58" ht="15.75" x14ac:dyDescent="0.25">
      <c r="A465" s="10" t="s">
        <v>1475</v>
      </c>
      <c r="B465" s="11" t="s">
        <v>1476</v>
      </c>
      <c r="C465" s="12" t="s">
        <v>1477</v>
      </c>
      <c r="D465" s="12" t="s">
        <v>495</v>
      </c>
      <c r="E465" s="69">
        <v>729.6</v>
      </c>
      <c r="F465" s="12"/>
      <c r="G465" s="12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>
        <f t="shared" si="36"/>
        <v>729.6</v>
      </c>
      <c r="T465" s="19"/>
      <c r="U465" s="19"/>
      <c r="V465" s="63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  <c r="AJ465" s="19"/>
      <c r="AK465" s="19">
        <f t="shared" si="41"/>
        <v>0</v>
      </c>
      <c r="AL465" s="19">
        <f t="shared" si="42"/>
        <v>729.6</v>
      </c>
      <c r="AM465" s="12" t="s">
        <v>1975</v>
      </c>
    </row>
    <row r="466" spans="1:58" x14ac:dyDescent="0.25">
      <c r="A466" s="10" t="s">
        <v>1478</v>
      </c>
      <c r="B466" s="11" t="s">
        <v>1479</v>
      </c>
      <c r="C466" s="12"/>
      <c r="D466" s="12" t="s">
        <v>495</v>
      </c>
      <c r="E466" s="69">
        <v>45</v>
      </c>
      <c r="F466" s="12"/>
      <c r="G466" s="12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>
        <f t="shared" si="36"/>
        <v>45</v>
      </c>
      <c r="T466" s="19"/>
      <c r="U466" s="19"/>
      <c r="V466" s="63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  <c r="AJ466" s="19"/>
      <c r="AK466" s="19">
        <f t="shared" si="41"/>
        <v>0</v>
      </c>
      <c r="AL466" s="19">
        <f t="shared" si="42"/>
        <v>45</v>
      </c>
      <c r="AM466" s="12" t="s">
        <v>1975</v>
      </c>
    </row>
    <row r="467" spans="1:58" x14ac:dyDescent="0.25">
      <c r="A467" s="10" t="s">
        <v>1480</v>
      </c>
      <c r="B467" s="11" t="s">
        <v>1481</v>
      </c>
      <c r="C467" s="12"/>
      <c r="D467" s="12" t="s">
        <v>450</v>
      </c>
      <c r="E467" s="69">
        <v>2</v>
      </c>
      <c r="F467" s="12"/>
      <c r="G467" s="12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>
        <f t="shared" si="36"/>
        <v>2</v>
      </c>
      <c r="T467" s="19"/>
      <c r="U467" s="19"/>
      <c r="V467" s="63"/>
      <c r="W467" s="19">
        <f>1</f>
        <v>1</v>
      </c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  <c r="AJ467" s="19"/>
      <c r="AK467" s="19">
        <f t="shared" si="41"/>
        <v>1</v>
      </c>
      <c r="AL467" s="19">
        <f t="shared" si="42"/>
        <v>1</v>
      </c>
      <c r="AM467" s="12" t="s">
        <v>1977</v>
      </c>
    </row>
    <row r="468" spans="1:58" ht="15.75" x14ac:dyDescent="0.25">
      <c r="A468" s="10" t="s">
        <v>1482</v>
      </c>
      <c r="B468" s="11" t="s">
        <v>1483</v>
      </c>
      <c r="C468" s="12" t="s">
        <v>1484</v>
      </c>
      <c r="D468" s="12" t="s">
        <v>467</v>
      </c>
      <c r="E468" s="69">
        <v>1.5</v>
      </c>
      <c r="F468" s="12"/>
      <c r="G468" s="12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>
        <f t="shared" si="36"/>
        <v>1.5</v>
      </c>
      <c r="T468" s="19"/>
      <c r="U468" s="19"/>
      <c r="V468" s="63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  <c r="AJ468" s="19"/>
      <c r="AK468" s="19">
        <f t="shared" si="41"/>
        <v>0</v>
      </c>
      <c r="AL468" s="19">
        <f t="shared" si="42"/>
        <v>1.5</v>
      </c>
      <c r="AM468" s="12" t="s">
        <v>1977</v>
      </c>
    </row>
    <row r="469" spans="1:58" ht="15.75" x14ac:dyDescent="0.25">
      <c r="A469" s="10" t="s">
        <v>1485</v>
      </c>
      <c r="B469" s="11" t="s">
        <v>1486</v>
      </c>
      <c r="C469" s="12" t="s">
        <v>1487</v>
      </c>
      <c r="D469" s="12" t="s">
        <v>495</v>
      </c>
      <c r="E469" s="69">
        <v>200</v>
      </c>
      <c r="F469" s="12"/>
      <c r="G469" s="12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>
        <f t="shared" si="36"/>
        <v>200</v>
      </c>
      <c r="T469" s="19"/>
      <c r="U469" s="19"/>
      <c r="V469" s="63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  <c r="AI469" s="19"/>
      <c r="AJ469" s="19"/>
      <c r="AK469" s="19">
        <f t="shared" si="41"/>
        <v>0</v>
      </c>
      <c r="AL469" s="19">
        <f t="shared" si="42"/>
        <v>200</v>
      </c>
      <c r="AM469" s="12" t="s">
        <v>1975</v>
      </c>
    </row>
    <row r="470" spans="1:58" s="3" customFormat="1" x14ac:dyDescent="0.25">
      <c r="A470" s="10" t="s">
        <v>1488</v>
      </c>
      <c r="B470" s="18" t="s">
        <v>1489</v>
      </c>
      <c r="C470" s="12"/>
      <c r="D470" s="12" t="s">
        <v>450</v>
      </c>
      <c r="E470" s="69">
        <v>3500</v>
      </c>
      <c r="F470" s="12"/>
      <c r="G470" s="12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>
        <f t="shared" si="36"/>
        <v>3500</v>
      </c>
      <c r="T470" s="19"/>
      <c r="U470" s="19"/>
      <c r="V470" s="63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  <c r="AI470" s="19"/>
      <c r="AJ470" s="19"/>
      <c r="AK470" s="19">
        <f t="shared" si="41"/>
        <v>0</v>
      </c>
      <c r="AL470" s="19">
        <f t="shared" si="42"/>
        <v>3500</v>
      </c>
      <c r="AM470" s="12" t="s">
        <v>1975</v>
      </c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31"/>
    </row>
    <row r="471" spans="1:58" x14ac:dyDescent="0.25">
      <c r="A471" s="10" t="s">
        <v>1490</v>
      </c>
      <c r="B471" s="11" t="s">
        <v>1491</v>
      </c>
      <c r="C471" s="12"/>
      <c r="D471" s="12"/>
      <c r="E471" s="69">
        <v>0</v>
      </c>
      <c r="F471" s="12"/>
      <c r="G471" s="12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>
        <f t="shared" si="36"/>
        <v>0</v>
      </c>
      <c r="T471" s="19"/>
      <c r="U471" s="19"/>
      <c r="V471" s="63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  <c r="AJ471" s="19"/>
      <c r="AK471" s="19">
        <f t="shared" si="41"/>
        <v>0</v>
      </c>
      <c r="AL471" s="19">
        <f t="shared" si="42"/>
        <v>0</v>
      </c>
      <c r="AM471" s="12"/>
    </row>
    <row r="472" spans="1:58" x14ac:dyDescent="0.25">
      <c r="A472" s="10" t="s">
        <v>1492</v>
      </c>
      <c r="B472" s="11" t="s">
        <v>1493</v>
      </c>
      <c r="C472" s="12"/>
      <c r="D472" s="12" t="s">
        <v>450</v>
      </c>
      <c r="E472" s="69">
        <v>47.789000000000001</v>
      </c>
      <c r="F472" s="12"/>
      <c r="G472" s="12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>
        <f t="shared" si="36"/>
        <v>47.789000000000001</v>
      </c>
      <c r="T472" s="19"/>
      <c r="U472" s="19"/>
      <c r="V472" s="63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  <c r="AJ472" s="19"/>
      <c r="AK472" s="19">
        <f t="shared" si="41"/>
        <v>0</v>
      </c>
      <c r="AL472" s="19">
        <f t="shared" si="42"/>
        <v>47.789000000000001</v>
      </c>
      <c r="AM472" s="12" t="s">
        <v>1975</v>
      </c>
    </row>
    <row r="473" spans="1:58" x14ac:dyDescent="0.25">
      <c r="A473" s="10" t="s">
        <v>1494</v>
      </c>
      <c r="B473" s="20" t="s">
        <v>1495</v>
      </c>
      <c r="C473" s="12"/>
      <c r="D473" s="12" t="s">
        <v>495</v>
      </c>
      <c r="E473" s="69">
        <v>0</v>
      </c>
      <c r="F473" s="12"/>
      <c r="G473" s="12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>
        <f t="shared" si="36"/>
        <v>0</v>
      </c>
      <c r="T473" s="19"/>
      <c r="U473" s="19"/>
      <c r="V473" s="63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  <c r="AJ473" s="19"/>
      <c r="AK473" s="19">
        <f t="shared" si="41"/>
        <v>0</v>
      </c>
      <c r="AL473" s="19">
        <f t="shared" si="42"/>
        <v>0</v>
      </c>
      <c r="AM473" s="12" t="s">
        <v>1975</v>
      </c>
    </row>
    <row r="474" spans="1:58" x14ac:dyDescent="0.25">
      <c r="A474" s="10" t="s">
        <v>1496</v>
      </c>
      <c r="B474" s="20" t="s">
        <v>1497</v>
      </c>
      <c r="C474" s="12"/>
      <c r="D474" s="12"/>
      <c r="E474" s="69">
        <v>0</v>
      </c>
      <c r="F474" s="12"/>
      <c r="G474" s="12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>
        <f t="shared" si="36"/>
        <v>0</v>
      </c>
      <c r="T474" s="19"/>
      <c r="U474" s="19"/>
      <c r="V474" s="63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  <c r="AJ474" s="19"/>
      <c r="AK474" s="19">
        <f t="shared" si="41"/>
        <v>0</v>
      </c>
      <c r="AL474" s="19">
        <f t="shared" si="42"/>
        <v>0</v>
      </c>
      <c r="AM474" s="12" t="s">
        <v>1975</v>
      </c>
    </row>
    <row r="475" spans="1:58" x14ac:dyDescent="0.25">
      <c r="A475" s="10" t="s">
        <v>1498</v>
      </c>
      <c r="B475" s="21" t="s">
        <v>1499</v>
      </c>
      <c r="C475" s="12"/>
      <c r="D475" s="12" t="s">
        <v>467</v>
      </c>
      <c r="E475" s="69">
        <v>100</v>
      </c>
      <c r="F475" s="12"/>
      <c r="G475" s="12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>
        <f t="shared" si="36"/>
        <v>100</v>
      </c>
      <c r="T475" s="19"/>
      <c r="U475" s="19"/>
      <c r="V475" s="63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  <c r="AI475" s="19"/>
      <c r="AJ475" s="19"/>
      <c r="AK475" s="19">
        <f t="shared" si="41"/>
        <v>0</v>
      </c>
      <c r="AL475" s="19">
        <f t="shared" si="42"/>
        <v>100</v>
      </c>
      <c r="AM475" s="12" t="s">
        <v>1985</v>
      </c>
    </row>
    <row r="476" spans="1:58" x14ac:dyDescent="0.25">
      <c r="A476" s="10" t="s">
        <v>1500</v>
      </c>
      <c r="B476" s="21" t="s">
        <v>1501</v>
      </c>
      <c r="C476" s="12"/>
      <c r="D476" s="12" t="s">
        <v>450</v>
      </c>
      <c r="E476" s="69">
        <v>2084</v>
      </c>
      <c r="F476" s="12"/>
      <c r="G476" s="12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>
        <f t="shared" si="36"/>
        <v>2084</v>
      </c>
      <c r="T476" s="19"/>
      <c r="U476" s="19"/>
      <c r="V476" s="63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  <c r="AJ476" s="19"/>
      <c r="AK476" s="19">
        <f t="shared" si="41"/>
        <v>0</v>
      </c>
      <c r="AL476" s="19">
        <f t="shared" si="42"/>
        <v>2084</v>
      </c>
      <c r="AM476" s="12" t="s">
        <v>1975</v>
      </c>
    </row>
    <row r="477" spans="1:58" x14ac:dyDescent="0.25">
      <c r="A477" s="10" t="s">
        <v>2020</v>
      </c>
      <c r="B477" s="21" t="s">
        <v>2021</v>
      </c>
      <c r="C477" s="12"/>
      <c r="D477" s="12" t="s">
        <v>467</v>
      </c>
      <c r="E477" s="69">
        <v>0</v>
      </c>
      <c r="F477" s="12"/>
      <c r="G477" s="12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>
        <f>H477+I477+J477+K477+L477+M477+N477+O477+P477+R477</f>
        <v>0</v>
      </c>
      <c r="T477" s="19"/>
      <c r="U477" s="19"/>
      <c r="V477" s="63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  <c r="AJ477" s="19"/>
      <c r="AK477" s="19">
        <f>T477+U477+V477+W477+X477+Y477+Z477+AB477++AA477+AC477+AD477+AE477+AF477+AG477+AJ477</f>
        <v>0</v>
      </c>
      <c r="AL477" s="19">
        <f t="shared" si="42"/>
        <v>0</v>
      </c>
      <c r="AM477" s="12" t="s">
        <v>1982</v>
      </c>
    </row>
    <row r="478" spans="1:58" x14ac:dyDescent="0.25">
      <c r="A478" s="80" t="s">
        <v>1502</v>
      </c>
      <c r="B478" s="80"/>
      <c r="C478" s="80"/>
      <c r="D478" s="9"/>
      <c r="E478" s="69">
        <v>0</v>
      </c>
      <c r="F478" s="12"/>
      <c r="G478" s="12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>
        <f t="shared" ref="S478:S510" si="43">SUM(E478:R478)</f>
        <v>0</v>
      </c>
      <c r="T478" s="19"/>
      <c r="U478" s="19"/>
      <c r="V478" s="63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  <c r="AJ478" s="19"/>
      <c r="AK478" s="19">
        <f>SUM(T478:AJ478)</f>
        <v>0</v>
      </c>
      <c r="AL478" s="19">
        <f t="shared" si="42"/>
        <v>0</v>
      </c>
      <c r="AM478" s="12"/>
    </row>
    <row r="479" spans="1:58" ht="15.75" x14ac:dyDescent="0.25">
      <c r="A479" s="10" t="s">
        <v>1503</v>
      </c>
      <c r="B479" s="11" t="s">
        <v>1504</v>
      </c>
      <c r="C479" s="12" t="s">
        <v>1505</v>
      </c>
      <c r="D479" s="12" t="s">
        <v>495</v>
      </c>
      <c r="E479" s="69">
        <v>500</v>
      </c>
      <c r="F479" s="12"/>
      <c r="G479" s="12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>
        <f t="shared" si="43"/>
        <v>500</v>
      </c>
      <c r="T479" s="19"/>
      <c r="U479" s="19"/>
      <c r="V479" s="63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  <c r="AJ479" s="19"/>
      <c r="AK479" s="19">
        <f>SUM(T479:AJ479)</f>
        <v>0</v>
      </c>
      <c r="AL479" s="19">
        <f t="shared" si="42"/>
        <v>500</v>
      </c>
      <c r="AM479" s="12" t="s">
        <v>1975</v>
      </c>
    </row>
    <row r="480" spans="1:58" x14ac:dyDescent="0.25">
      <c r="A480" s="10" t="s">
        <v>1506</v>
      </c>
      <c r="B480" s="11" t="s">
        <v>1507</v>
      </c>
      <c r="C480" s="12" t="s">
        <v>1508</v>
      </c>
      <c r="D480" s="12" t="s">
        <v>495</v>
      </c>
      <c r="E480" s="69">
        <v>250</v>
      </c>
      <c r="F480" s="12"/>
      <c r="G480" s="12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>
        <f t="shared" si="43"/>
        <v>250</v>
      </c>
      <c r="T480" s="19"/>
      <c r="U480" s="19"/>
      <c r="V480" s="63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  <c r="AJ480" s="19"/>
      <c r="AK480" s="19">
        <f t="shared" ref="AK480:AK508" si="44">SUM(T480:AJ480)</f>
        <v>0</v>
      </c>
      <c r="AL480" s="19">
        <f t="shared" si="42"/>
        <v>250</v>
      </c>
      <c r="AM480" s="12" t="s">
        <v>1975</v>
      </c>
    </row>
    <row r="481" spans="1:39" x14ac:dyDescent="0.25">
      <c r="A481" s="10" t="s">
        <v>2186</v>
      </c>
      <c r="B481" s="11" t="s">
        <v>2187</v>
      </c>
      <c r="C481" s="12"/>
      <c r="D481" s="12" t="s">
        <v>495</v>
      </c>
      <c r="E481" s="69">
        <v>250</v>
      </c>
      <c r="F481" s="12"/>
      <c r="G481" s="12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>
        <f t="shared" si="43"/>
        <v>250</v>
      </c>
      <c r="T481" s="19"/>
      <c r="U481" s="19"/>
      <c r="V481" s="63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  <c r="AJ481" s="19"/>
      <c r="AK481" s="19">
        <f t="shared" si="44"/>
        <v>0</v>
      </c>
      <c r="AL481" s="19">
        <f t="shared" si="42"/>
        <v>250</v>
      </c>
      <c r="AM481" s="12" t="s">
        <v>1975</v>
      </c>
    </row>
    <row r="482" spans="1:39" x14ac:dyDescent="0.25">
      <c r="A482" s="80" t="s">
        <v>1509</v>
      </c>
      <c r="B482" s="80"/>
      <c r="C482" s="80"/>
      <c r="D482" s="9"/>
      <c r="E482" s="69">
        <v>0</v>
      </c>
      <c r="F482" s="12"/>
      <c r="G482" s="12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>
        <f t="shared" si="43"/>
        <v>0</v>
      </c>
      <c r="T482" s="19"/>
      <c r="U482" s="19"/>
      <c r="V482" s="63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  <c r="AI482" s="19"/>
      <c r="AJ482" s="19"/>
      <c r="AK482" s="19">
        <f t="shared" si="44"/>
        <v>0</v>
      </c>
      <c r="AL482" s="19">
        <f t="shared" si="42"/>
        <v>0</v>
      </c>
      <c r="AM482" s="12"/>
    </row>
    <row r="483" spans="1:39" ht="15.75" x14ac:dyDescent="0.25">
      <c r="A483" s="10" t="s">
        <v>1510</v>
      </c>
      <c r="B483" s="11" t="s">
        <v>1511</v>
      </c>
      <c r="C483" s="12" t="s">
        <v>1512</v>
      </c>
      <c r="D483" s="12" t="s">
        <v>457</v>
      </c>
      <c r="E483" s="69">
        <v>250</v>
      </c>
      <c r="F483" s="12"/>
      <c r="G483" s="12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>
        <f t="shared" si="43"/>
        <v>250</v>
      </c>
      <c r="T483" s="19"/>
      <c r="U483" s="19"/>
      <c r="V483" s="63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  <c r="AI483" s="19"/>
      <c r="AJ483" s="19"/>
      <c r="AK483" s="19">
        <f t="shared" si="44"/>
        <v>0</v>
      </c>
      <c r="AL483" s="19">
        <f t="shared" si="42"/>
        <v>250</v>
      </c>
      <c r="AM483" s="12" t="s">
        <v>1975</v>
      </c>
    </row>
    <row r="484" spans="1:39" ht="15.75" x14ac:dyDescent="0.25">
      <c r="A484" s="10" t="s">
        <v>1513</v>
      </c>
      <c r="B484" s="11" t="s">
        <v>1514</v>
      </c>
      <c r="C484" s="12" t="s">
        <v>1515</v>
      </c>
      <c r="D484" s="12" t="s">
        <v>457</v>
      </c>
      <c r="E484" s="69">
        <v>833</v>
      </c>
      <c r="F484" s="12"/>
      <c r="G484" s="12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>
        <f t="shared" si="43"/>
        <v>833</v>
      </c>
      <c r="T484" s="19"/>
      <c r="U484" s="19"/>
      <c r="V484" s="63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19"/>
      <c r="AI484" s="19"/>
      <c r="AJ484" s="19"/>
      <c r="AK484" s="19">
        <f t="shared" si="44"/>
        <v>0</v>
      </c>
      <c r="AL484" s="19">
        <f t="shared" si="42"/>
        <v>833</v>
      </c>
      <c r="AM484" s="12" t="s">
        <v>1975</v>
      </c>
    </row>
    <row r="485" spans="1:39" x14ac:dyDescent="0.25">
      <c r="A485" s="10" t="s">
        <v>1516</v>
      </c>
      <c r="B485" s="11" t="s">
        <v>1517</v>
      </c>
      <c r="C485" s="12" t="s">
        <v>1518</v>
      </c>
      <c r="D485" s="12"/>
      <c r="E485" s="69">
        <v>0</v>
      </c>
      <c r="F485" s="12"/>
      <c r="G485" s="12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>
        <f t="shared" si="43"/>
        <v>0</v>
      </c>
      <c r="T485" s="19"/>
      <c r="U485" s="19"/>
      <c r="V485" s="63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  <c r="AI485" s="19"/>
      <c r="AJ485" s="19"/>
      <c r="AK485" s="19">
        <f t="shared" si="44"/>
        <v>0</v>
      </c>
      <c r="AL485" s="19">
        <f t="shared" si="42"/>
        <v>0</v>
      </c>
      <c r="AM485" s="12"/>
    </row>
    <row r="486" spans="1:39" x14ac:dyDescent="0.25">
      <c r="A486" s="80" t="s">
        <v>1519</v>
      </c>
      <c r="B486" s="80"/>
      <c r="C486" s="80"/>
      <c r="D486" s="9"/>
      <c r="E486" s="69">
        <v>0</v>
      </c>
      <c r="F486" s="12"/>
      <c r="G486" s="12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>
        <f t="shared" si="43"/>
        <v>0</v>
      </c>
      <c r="T486" s="19"/>
      <c r="U486" s="19"/>
      <c r="V486" s="63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  <c r="AJ486" s="19"/>
      <c r="AK486" s="19">
        <f t="shared" si="44"/>
        <v>0</v>
      </c>
      <c r="AL486" s="19">
        <f t="shared" si="42"/>
        <v>0</v>
      </c>
      <c r="AM486" s="12"/>
    </row>
    <row r="487" spans="1:39" x14ac:dyDescent="0.25">
      <c r="A487" s="10" t="s">
        <v>1520</v>
      </c>
      <c r="B487" s="11" t="s">
        <v>1521</v>
      </c>
      <c r="C487" s="12"/>
      <c r="D487" s="12" t="s">
        <v>450</v>
      </c>
      <c r="E487" s="69">
        <v>520</v>
      </c>
      <c r="F487" s="12"/>
      <c r="G487" s="12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>
        <f t="shared" si="43"/>
        <v>520</v>
      </c>
      <c r="T487" s="19"/>
      <c r="U487" s="19"/>
      <c r="V487" s="63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  <c r="AI487" s="19"/>
      <c r="AJ487" s="19"/>
      <c r="AK487" s="19">
        <f t="shared" si="44"/>
        <v>0</v>
      </c>
      <c r="AL487" s="19">
        <f t="shared" si="42"/>
        <v>520</v>
      </c>
      <c r="AM487" s="12" t="s">
        <v>1975</v>
      </c>
    </row>
    <row r="488" spans="1:39" x14ac:dyDescent="0.25">
      <c r="A488" s="80" t="s">
        <v>1522</v>
      </c>
      <c r="B488" s="80"/>
      <c r="C488" s="80"/>
      <c r="D488" s="9"/>
      <c r="E488" s="69">
        <v>0</v>
      </c>
      <c r="F488" s="12"/>
      <c r="G488" s="12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>
        <f t="shared" si="43"/>
        <v>0</v>
      </c>
      <c r="T488" s="19"/>
      <c r="U488" s="19"/>
      <c r="V488" s="63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  <c r="AJ488" s="19"/>
      <c r="AK488" s="19">
        <f t="shared" si="44"/>
        <v>0</v>
      </c>
      <c r="AL488" s="19">
        <f t="shared" si="42"/>
        <v>0</v>
      </c>
      <c r="AM488" s="12"/>
    </row>
    <row r="489" spans="1:39" x14ac:dyDescent="0.25">
      <c r="A489" s="10" t="s">
        <v>1523</v>
      </c>
      <c r="B489" s="11" t="s">
        <v>1524</v>
      </c>
      <c r="C489" s="12"/>
      <c r="D489" s="12" t="s">
        <v>450</v>
      </c>
      <c r="E489" s="69">
        <v>200</v>
      </c>
      <c r="F489" s="12"/>
      <c r="G489" s="12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>
        <f t="shared" si="43"/>
        <v>200</v>
      </c>
      <c r="T489" s="19"/>
      <c r="U489" s="19"/>
      <c r="V489" s="63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  <c r="AJ489" s="19"/>
      <c r="AK489" s="19">
        <f t="shared" si="44"/>
        <v>0</v>
      </c>
      <c r="AL489" s="19">
        <f t="shared" si="42"/>
        <v>200</v>
      </c>
      <c r="AM489" s="12" t="s">
        <v>1975</v>
      </c>
    </row>
    <row r="490" spans="1:39" x14ac:dyDescent="0.25">
      <c r="A490" s="10" t="s">
        <v>1525</v>
      </c>
      <c r="B490" s="11" t="s">
        <v>1526</v>
      </c>
      <c r="C490" s="12"/>
      <c r="D490" s="12" t="s">
        <v>450</v>
      </c>
      <c r="E490" s="69">
        <v>200</v>
      </c>
      <c r="F490" s="12"/>
      <c r="G490" s="12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>
        <f t="shared" si="43"/>
        <v>200</v>
      </c>
      <c r="T490" s="19"/>
      <c r="U490" s="19"/>
      <c r="V490" s="63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  <c r="AH490" s="19"/>
      <c r="AI490" s="19"/>
      <c r="AJ490" s="19"/>
      <c r="AK490" s="19">
        <f t="shared" si="44"/>
        <v>0</v>
      </c>
      <c r="AL490" s="19">
        <f t="shared" si="42"/>
        <v>200</v>
      </c>
      <c r="AM490" s="12"/>
    </row>
    <row r="491" spans="1:39" x14ac:dyDescent="0.25">
      <c r="A491" s="80" t="s">
        <v>1527</v>
      </c>
      <c r="B491" s="80"/>
      <c r="C491" s="80"/>
      <c r="D491" s="9"/>
      <c r="E491" s="69">
        <v>0</v>
      </c>
      <c r="F491" s="12"/>
      <c r="G491" s="12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>
        <f t="shared" si="43"/>
        <v>0</v>
      </c>
      <c r="T491" s="19"/>
      <c r="U491" s="19"/>
      <c r="V491" s="63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9"/>
      <c r="AH491" s="19"/>
      <c r="AI491" s="19"/>
      <c r="AJ491" s="19"/>
      <c r="AK491" s="19">
        <f t="shared" si="44"/>
        <v>0</v>
      </c>
      <c r="AL491" s="19">
        <f t="shared" si="42"/>
        <v>0</v>
      </c>
      <c r="AM491" s="12"/>
    </row>
    <row r="492" spans="1:39" x14ac:dyDescent="0.25">
      <c r="A492" s="10" t="s">
        <v>1528</v>
      </c>
      <c r="B492" s="11" t="s">
        <v>1529</v>
      </c>
      <c r="C492" s="12" t="s">
        <v>1530</v>
      </c>
      <c r="D492" s="12" t="s">
        <v>467</v>
      </c>
      <c r="E492" s="69">
        <v>557</v>
      </c>
      <c r="F492" s="12"/>
      <c r="G492" s="12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>
        <f t="shared" si="43"/>
        <v>557</v>
      </c>
      <c r="T492" s="19"/>
      <c r="U492" s="19"/>
      <c r="V492" s="63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9"/>
      <c r="AH492" s="19"/>
      <c r="AI492" s="19"/>
      <c r="AJ492" s="19"/>
      <c r="AK492" s="19">
        <f t="shared" si="44"/>
        <v>0</v>
      </c>
      <c r="AL492" s="19">
        <f t="shared" si="42"/>
        <v>557</v>
      </c>
      <c r="AM492" s="12" t="s">
        <v>1975</v>
      </c>
    </row>
    <row r="493" spans="1:39" x14ac:dyDescent="0.25">
      <c r="A493" s="80" t="s">
        <v>1531</v>
      </c>
      <c r="B493" s="80"/>
      <c r="C493" s="80"/>
      <c r="D493" s="9"/>
      <c r="E493" s="69">
        <v>0</v>
      </c>
      <c r="F493" s="12"/>
      <c r="G493" s="12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>
        <f t="shared" si="43"/>
        <v>0</v>
      </c>
      <c r="T493" s="19"/>
      <c r="U493" s="19"/>
      <c r="V493" s="63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/>
      <c r="AJ493" s="19"/>
      <c r="AK493" s="19">
        <f t="shared" si="44"/>
        <v>0</v>
      </c>
      <c r="AL493" s="19">
        <f t="shared" si="42"/>
        <v>0</v>
      </c>
      <c r="AM493" s="12"/>
    </row>
    <row r="494" spans="1:39" ht="15.75" x14ac:dyDescent="0.25">
      <c r="A494" s="10" t="s">
        <v>1532</v>
      </c>
      <c r="B494" s="11" t="s">
        <v>1533</v>
      </c>
      <c r="C494" s="12" t="s">
        <v>1534</v>
      </c>
      <c r="D494" s="12" t="s">
        <v>450</v>
      </c>
      <c r="E494" s="69">
        <v>650</v>
      </c>
      <c r="F494" s="12"/>
      <c r="G494" s="12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>
        <f t="shared" si="43"/>
        <v>650</v>
      </c>
      <c r="T494" s="19"/>
      <c r="U494" s="19"/>
      <c r="V494" s="63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  <c r="AH494" s="19"/>
      <c r="AI494" s="19"/>
      <c r="AJ494" s="19"/>
      <c r="AK494" s="19">
        <f t="shared" si="44"/>
        <v>0</v>
      </c>
      <c r="AL494" s="19">
        <f t="shared" si="42"/>
        <v>650</v>
      </c>
      <c r="AM494" s="12" t="s">
        <v>1975</v>
      </c>
    </row>
    <row r="495" spans="1:39" x14ac:dyDescent="0.25">
      <c r="A495" s="80" t="s">
        <v>1535</v>
      </c>
      <c r="B495" s="80"/>
      <c r="C495" s="80"/>
      <c r="D495" s="9"/>
      <c r="E495" s="69">
        <v>0</v>
      </c>
      <c r="F495" s="12"/>
      <c r="G495" s="12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>
        <f t="shared" si="43"/>
        <v>0</v>
      </c>
      <c r="T495" s="19"/>
      <c r="U495" s="19"/>
      <c r="V495" s="63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  <c r="AH495" s="19"/>
      <c r="AI495" s="19"/>
      <c r="AJ495" s="19"/>
      <c r="AK495" s="19">
        <f t="shared" si="44"/>
        <v>0</v>
      </c>
      <c r="AL495" s="19">
        <f t="shared" si="42"/>
        <v>0</v>
      </c>
      <c r="AM495" s="12"/>
    </row>
    <row r="496" spans="1:39" x14ac:dyDescent="0.25">
      <c r="A496" s="10" t="s">
        <v>1536</v>
      </c>
      <c r="B496" s="18" t="s">
        <v>1537</v>
      </c>
      <c r="C496" s="9"/>
      <c r="D496" s="22"/>
      <c r="E496" s="69">
        <v>1000</v>
      </c>
      <c r="F496" s="12"/>
      <c r="G496" s="12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>
        <f t="shared" si="43"/>
        <v>1000</v>
      </c>
      <c r="T496" s="19"/>
      <c r="U496" s="19"/>
      <c r="V496" s="63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9"/>
      <c r="AH496" s="19"/>
      <c r="AI496" s="19"/>
      <c r="AJ496" s="19"/>
      <c r="AK496" s="19">
        <f t="shared" si="44"/>
        <v>0</v>
      </c>
      <c r="AL496" s="19">
        <f t="shared" si="42"/>
        <v>1000</v>
      </c>
      <c r="AM496" s="12" t="s">
        <v>1975</v>
      </c>
    </row>
    <row r="497" spans="1:39" x14ac:dyDescent="0.25">
      <c r="A497" s="10" t="s">
        <v>1538</v>
      </c>
      <c r="B497" s="18" t="s">
        <v>1539</v>
      </c>
      <c r="C497" s="9"/>
      <c r="D497" s="22"/>
      <c r="E497" s="69">
        <v>0</v>
      </c>
      <c r="F497" s="12"/>
      <c r="G497" s="12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>
        <f t="shared" si="43"/>
        <v>0</v>
      </c>
      <c r="T497" s="19"/>
      <c r="U497" s="19"/>
      <c r="V497" s="63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  <c r="AG497" s="19"/>
      <c r="AH497" s="19"/>
      <c r="AI497" s="19"/>
      <c r="AJ497" s="19"/>
      <c r="AK497" s="19">
        <f t="shared" si="44"/>
        <v>0</v>
      </c>
      <c r="AL497" s="19">
        <f t="shared" si="42"/>
        <v>0</v>
      </c>
      <c r="AM497" s="12" t="s">
        <v>1975</v>
      </c>
    </row>
    <row r="498" spans="1:39" x14ac:dyDescent="0.25">
      <c r="A498" s="10" t="s">
        <v>1540</v>
      </c>
      <c r="B498" s="18" t="s">
        <v>1541</v>
      </c>
      <c r="C498" s="9"/>
      <c r="D498" s="22"/>
      <c r="E498" s="69">
        <v>0</v>
      </c>
      <c r="F498" s="12"/>
      <c r="G498" s="12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>
        <f t="shared" si="43"/>
        <v>0</v>
      </c>
      <c r="T498" s="19"/>
      <c r="U498" s="19"/>
      <c r="V498" s="63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9"/>
      <c r="AH498" s="19"/>
      <c r="AI498" s="19"/>
      <c r="AJ498" s="19"/>
      <c r="AK498" s="19">
        <f t="shared" si="44"/>
        <v>0</v>
      </c>
      <c r="AL498" s="19">
        <f t="shared" si="42"/>
        <v>0</v>
      </c>
      <c r="AM498" s="12" t="s">
        <v>1975</v>
      </c>
    </row>
    <row r="499" spans="1:39" x14ac:dyDescent="0.25">
      <c r="A499" s="10" t="s">
        <v>1542</v>
      </c>
      <c r="B499" s="18" t="s">
        <v>1543</v>
      </c>
      <c r="C499" s="9"/>
      <c r="D499" s="22"/>
      <c r="E499" s="69">
        <v>0</v>
      </c>
      <c r="F499" s="12"/>
      <c r="G499" s="12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>
        <f t="shared" si="43"/>
        <v>0</v>
      </c>
      <c r="T499" s="19"/>
      <c r="U499" s="19"/>
      <c r="V499" s="63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  <c r="AG499" s="19"/>
      <c r="AH499" s="19"/>
      <c r="AI499" s="19"/>
      <c r="AJ499" s="19"/>
      <c r="AK499" s="19">
        <f t="shared" si="44"/>
        <v>0</v>
      </c>
      <c r="AL499" s="19">
        <f t="shared" si="42"/>
        <v>0</v>
      </c>
      <c r="AM499" s="12" t="s">
        <v>1975</v>
      </c>
    </row>
    <row r="500" spans="1:39" x14ac:dyDescent="0.25">
      <c r="A500" s="10" t="s">
        <v>1544</v>
      </c>
      <c r="B500" s="18" t="s">
        <v>1545</v>
      </c>
      <c r="C500" s="9"/>
      <c r="D500" s="22"/>
      <c r="E500" s="69">
        <v>0</v>
      </c>
      <c r="F500" s="12"/>
      <c r="G500" s="12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>
        <f t="shared" si="43"/>
        <v>0</v>
      </c>
      <c r="T500" s="19"/>
      <c r="U500" s="19"/>
      <c r="V500" s="63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  <c r="AH500" s="19"/>
      <c r="AI500" s="19"/>
      <c r="AJ500" s="19"/>
      <c r="AK500" s="19">
        <f t="shared" si="44"/>
        <v>0</v>
      </c>
      <c r="AL500" s="19">
        <f t="shared" si="42"/>
        <v>0</v>
      </c>
      <c r="AM500" s="12" t="s">
        <v>1983</v>
      </c>
    </row>
    <row r="501" spans="1:39" x14ac:dyDescent="0.25">
      <c r="A501" s="10" t="s">
        <v>1546</v>
      </c>
      <c r="B501" s="18" t="s">
        <v>1547</v>
      </c>
      <c r="C501" s="9"/>
      <c r="D501" s="22"/>
      <c r="E501" s="69">
        <v>0</v>
      </c>
      <c r="F501" s="12"/>
      <c r="G501" s="12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>
        <f t="shared" si="43"/>
        <v>0</v>
      </c>
      <c r="T501" s="19"/>
      <c r="U501" s="19"/>
      <c r="V501" s="63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9"/>
      <c r="AH501" s="19"/>
      <c r="AI501" s="19"/>
      <c r="AJ501" s="19"/>
      <c r="AK501" s="19">
        <f t="shared" si="44"/>
        <v>0</v>
      </c>
      <c r="AL501" s="19">
        <f t="shared" si="42"/>
        <v>0</v>
      </c>
      <c r="AM501" s="12" t="s">
        <v>1975</v>
      </c>
    </row>
    <row r="502" spans="1:39" x14ac:dyDescent="0.25">
      <c r="A502" s="10" t="s">
        <v>1548</v>
      </c>
      <c r="B502" s="18" t="s">
        <v>1549</v>
      </c>
      <c r="C502" s="9"/>
      <c r="D502" s="22"/>
      <c r="E502" s="69">
        <v>1000</v>
      </c>
      <c r="F502" s="12"/>
      <c r="G502" s="12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>
        <f t="shared" si="43"/>
        <v>1000</v>
      </c>
      <c r="T502" s="19"/>
      <c r="U502" s="19"/>
      <c r="V502" s="63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9"/>
      <c r="AH502" s="19"/>
      <c r="AI502" s="19"/>
      <c r="AJ502" s="19"/>
      <c r="AK502" s="19">
        <f t="shared" si="44"/>
        <v>0</v>
      </c>
      <c r="AL502" s="19">
        <f t="shared" si="42"/>
        <v>1000</v>
      </c>
      <c r="AM502" s="12" t="s">
        <v>1975</v>
      </c>
    </row>
    <row r="503" spans="1:39" x14ac:dyDescent="0.25">
      <c r="A503" s="10" t="s">
        <v>1550</v>
      </c>
      <c r="B503" s="18" t="s">
        <v>1551</v>
      </c>
      <c r="C503" s="9"/>
      <c r="D503" s="22"/>
      <c r="E503" s="69">
        <v>500</v>
      </c>
      <c r="F503" s="12"/>
      <c r="G503" s="12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>
        <f t="shared" si="43"/>
        <v>500</v>
      </c>
      <c r="T503" s="19"/>
      <c r="U503" s="19"/>
      <c r="V503" s="63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  <c r="AG503" s="19"/>
      <c r="AH503" s="19"/>
      <c r="AI503" s="19"/>
      <c r="AJ503" s="19"/>
      <c r="AK503" s="19">
        <f t="shared" si="44"/>
        <v>0</v>
      </c>
      <c r="AL503" s="19">
        <f t="shared" si="42"/>
        <v>500</v>
      </c>
      <c r="AM503" s="12" t="s">
        <v>1975</v>
      </c>
    </row>
    <row r="504" spans="1:39" x14ac:dyDescent="0.25">
      <c r="A504" s="10" t="s">
        <v>1552</v>
      </c>
      <c r="B504" s="18" t="s">
        <v>1553</v>
      </c>
      <c r="C504" s="9"/>
      <c r="D504" s="22"/>
      <c r="E504" s="69">
        <v>2986</v>
      </c>
      <c r="F504" s="12"/>
      <c r="G504" s="12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>
        <f t="shared" si="43"/>
        <v>2986</v>
      </c>
      <c r="T504" s="19"/>
      <c r="U504" s="19"/>
      <c r="V504" s="63">
        <v>500</v>
      </c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  <c r="AG504" s="19"/>
      <c r="AH504" s="19"/>
      <c r="AI504" s="19"/>
      <c r="AJ504" s="19"/>
      <c r="AK504" s="19">
        <f t="shared" si="44"/>
        <v>500</v>
      </c>
      <c r="AL504" s="19">
        <f t="shared" si="42"/>
        <v>2486</v>
      </c>
      <c r="AM504" s="12" t="s">
        <v>1975</v>
      </c>
    </row>
    <row r="505" spans="1:39" x14ac:dyDescent="0.25">
      <c r="A505" s="10" t="s">
        <v>1554</v>
      </c>
      <c r="B505" s="18" t="s">
        <v>1555</v>
      </c>
      <c r="C505" s="9"/>
      <c r="D505" s="22"/>
      <c r="E505" s="69">
        <v>2472</v>
      </c>
      <c r="F505" s="12"/>
      <c r="G505" s="12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>
        <f t="shared" si="43"/>
        <v>2472</v>
      </c>
      <c r="T505" s="19"/>
      <c r="U505" s="19"/>
      <c r="V505" s="63"/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  <c r="AG505" s="19"/>
      <c r="AH505" s="19"/>
      <c r="AI505" s="19"/>
      <c r="AJ505" s="19"/>
      <c r="AK505" s="19">
        <f t="shared" si="44"/>
        <v>0</v>
      </c>
      <c r="AL505" s="19">
        <f t="shared" si="42"/>
        <v>2472</v>
      </c>
      <c r="AM505" s="12" t="s">
        <v>1975</v>
      </c>
    </row>
    <row r="506" spans="1:39" x14ac:dyDescent="0.25">
      <c r="A506" s="10" t="s">
        <v>1556</v>
      </c>
      <c r="B506" s="18" t="s">
        <v>1557</v>
      </c>
      <c r="C506" s="9"/>
      <c r="D506" s="22"/>
      <c r="E506" s="69">
        <v>1000</v>
      </c>
      <c r="F506" s="12"/>
      <c r="G506" s="12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>
        <f t="shared" si="43"/>
        <v>1000</v>
      </c>
      <c r="T506" s="19"/>
      <c r="U506" s="19"/>
      <c r="V506" s="63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9"/>
      <c r="AH506" s="19"/>
      <c r="AI506" s="19"/>
      <c r="AJ506" s="19"/>
      <c r="AK506" s="19">
        <f t="shared" si="44"/>
        <v>0</v>
      </c>
      <c r="AL506" s="19">
        <f t="shared" si="42"/>
        <v>1000</v>
      </c>
      <c r="AM506" s="12" t="s">
        <v>1975</v>
      </c>
    </row>
    <row r="507" spans="1:39" x14ac:dyDescent="0.25">
      <c r="A507" s="10" t="s">
        <v>1558</v>
      </c>
      <c r="B507" s="18" t="s">
        <v>1559</v>
      </c>
      <c r="C507" s="9"/>
      <c r="D507" s="22"/>
      <c r="E507" s="69">
        <v>500</v>
      </c>
      <c r="F507" s="12"/>
      <c r="G507" s="12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>
        <f t="shared" si="43"/>
        <v>500</v>
      </c>
      <c r="T507" s="19"/>
      <c r="U507" s="19"/>
      <c r="V507" s="63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9"/>
      <c r="AH507" s="19"/>
      <c r="AI507" s="19"/>
      <c r="AJ507" s="19"/>
      <c r="AK507" s="19">
        <f t="shared" si="44"/>
        <v>0</v>
      </c>
      <c r="AL507" s="19">
        <f t="shared" si="42"/>
        <v>500</v>
      </c>
      <c r="AM507" s="12" t="s">
        <v>1975</v>
      </c>
    </row>
    <row r="508" spans="1:39" x14ac:dyDescent="0.25">
      <c r="A508" s="10" t="s">
        <v>1560</v>
      </c>
      <c r="B508" s="18" t="s">
        <v>1561</v>
      </c>
      <c r="C508" s="9"/>
      <c r="D508" s="22"/>
      <c r="E508" s="69">
        <v>0</v>
      </c>
      <c r="F508" s="12"/>
      <c r="G508" s="12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>
        <f t="shared" si="43"/>
        <v>0</v>
      </c>
      <c r="T508" s="19"/>
      <c r="U508" s="19"/>
      <c r="V508" s="63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9"/>
      <c r="AH508" s="19"/>
      <c r="AI508" s="19"/>
      <c r="AJ508" s="19"/>
      <c r="AK508" s="19">
        <f t="shared" si="44"/>
        <v>0</v>
      </c>
      <c r="AL508" s="19">
        <f t="shared" si="42"/>
        <v>0</v>
      </c>
      <c r="AM508" s="12" t="s">
        <v>1975</v>
      </c>
    </row>
    <row r="509" spans="1:39" x14ac:dyDescent="0.25">
      <c r="A509" s="10" t="s">
        <v>1562</v>
      </c>
      <c r="B509" s="18" t="s">
        <v>1563</v>
      </c>
      <c r="C509" s="9"/>
      <c r="D509" s="22"/>
      <c r="E509" s="69">
        <v>0</v>
      </c>
      <c r="F509" s="12"/>
      <c r="G509" s="12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>
        <f t="shared" si="43"/>
        <v>0</v>
      </c>
      <c r="T509" s="19"/>
      <c r="U509" s="19"/>
      <c r="V509" s="63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  <c r="AG509" s="19"/>
      <c r="AH509" s="19"/>
      <c r="AI509" s="19"/>
      <c r="AJ509" s="19"/>
      <c r="AK509" s="19">
        <f t="shared" ref="AK509:AK567" si="45">SUM(T509:AJ509)</f>
        <v>0</v>
      </c>
      <c r="AL509" s="19">
        <f t="shared" si="42"/>
        <v>0</v>
      </c>
      <c r="AM509" s="12" t="s">
        <v>1975</v>
      </c>
    </row>
    <row r="510" spans="1:39" x14ac:dyDescent="0.25">
      <c r="A510" s="10" t="s">
        <v>1564</v>
      </c>
      <c r="B510" s="18" t="s">
        <v>1565</v>
      </c>
      <c r="C510" s="9"/>
      <c r="D510" s="22"/>
      <c r="E510" s="69">
        <v>500</v>
      </c>
      <c r="F510" s="12"/>
      <c r="G510" s="12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>
        <f t="shared" si="43"/>
        <v>500</v>
      </c>
      <c r="T510" s="19"/>
      <c r="U510" s="19"/>
      <c r="V510" s="63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9"/>
      <c r="AH510" s="19"/>
      <c r="AI510" s="19"/>
      <c r="AJ510" s="19"/>
      <c r="AK510" s="19">
        <f t="shared" si="45"/>
        <v>0</v>
      </c>
      <c r="AL510" s="19">
        <f t="shared" si="42"/>
        <v>500</v>
      </c>
      <c r="AM510" s="12" t="s">
        <v>1975</v>
      </c>
    </row>
    <row r="511" spans="1:39" x14ac:dyDescent="0.25">
      <c r="A511" s="10" t="s">
        <v>1566</v>
      </c>
      <c r="B511" s="18" t="s">
        <v>1567</v>
      </c>
      <c r="C511" s="9"/>
      <c r="D511" s="9"/>
      <c r="E511" s="69">
        <v>0</v>
      </c>
      <c r="F511" s="12"/>
      <c r="G511" s="12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>
        <f t="shared" ref="S511:S572" si="46">SUM(E511:R511)</f>
        <v>0</v>
      </c>
      <c r="T511" s="19"/>
      <c r="U511" s="19"/>
      <c r="V511" s="63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  <c r="AG511" s="19"/>
      <c r="AH511" s="19"/>
      <c r="AI511" s="19"/>
      <c r="AJ511" s="19"/>
      <c r="AK511" s="19">
        <f t="shared" si="45"/>
        <v>0</v>
      </c>
      <c r="AL511" s="19">
        <f t="shared" si="42"/>
        <v>0</v>
      </c>
      <c r="AM511" s="12" t="s">
        <v>1975</v>
      </c>
    </row>
    <row r="512" spans="1:39" x14ac:dyDescent="0.25">
      <c r="A512" s="10" t="s">
        <v>1568</v>
      </c>
      <c r="B512" s="18" t="s">
        <v>1569</v>
      </c>
      <c r="C512" s="9"/>
      <c r="D512" s="9"/>
      <c r="E512" s="69">
        <v>0</v>
      </c>
      <c r="F512" s="12"/>
      <c r="G512" s="12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>
        <f t="shared" si="46"/>
        <v>0</v>
      </c>
      <c r="T512" s="19"/>
      <c r="U512" s="19"/>
      <c r="V512" s="63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9"/>
      <c r="AH512" s="19"/>
      <c r="AI512" s="19"/>
      <c r="AJ512" s="19"/>
      <c r="AK512" s="19">
        <f t="shared" si="45"/>
        <v>0</v>
      </c>
      <c r="AL512" s="19">
        <f t="shared" si="42"/>
        <v>0</v>
      </c>
      <c r="AM512" s="12" t="s">
        <v>1975</v>
      </c>
    </row>
    <row r="513" spans="1:39" x14ac:dyDescent="0.25">
      <c r="A513" s="10" t="s">
        <v>1570</v>
      </c>
      <c r="B513" s="18" t="s">
        <v>1571</v>
      </c>
      <c r="C513" s="9"/>
      <c r="D513" s="9"/>
      <c r="E513" s="69">
        <v>500</v>
      </c>
      <c r="F513" s="12"/>
      <c r="G513" s="12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>
        <f t="shared" si="46"/>
        <v>500</v>
      </c>
      <c r="T513" s="19"/>
      <c r="U513" s="19"/>
      <c r="V513" s="63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  <c r="AG513" s="19"/>
      <c r="AH513" s="19"/>
      <c r="AI513" s="19"/>
      <c r="AJ513" s="19"/>
      <c r="AK513" s="19">
        <f t="shared" si="45"/>
        <v>0</v>
      </c>
      <c r="AL513" s="19">
        <f t="shared" si="42"/>
        <v>500</v>
      </c>
      <c r="AM513" s="12" t="s">
        <v>1975</v>
      </c>
    </row>
    <row r="514" spans="1:39" x14ac:dyDescent="0.25">
      <c r="A514" s="10" t="s">
        <v>1572</v>
      </c>
      <c r="B514" s="18" t="s">
        <v>1573</v>
      </c>
      <c r="C514" s="9"/>
      <c r="D514" s="9"/>
      <c r="E514" s="69">
        <v>504</v>
      </c>
      <c r="F514" s="12"/>
      <c r="G514" s="12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>
        <f t="shared" si="46"/>
        <v>504</v>
      </c>
      <c r="T514" s="19"/>
      <c r="U514" s="19"/>
      <c r="V514" s="63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  <c r="AG514" s="19"/>
      <c r="AH514" s="19"/>
      <c r="AI514" s="19"/>
      <c r="AJ514" s="19"/>
      <c r="AK514" s="19">
        <f t="shared" si="45"/>
        <v>0</v>
      </c>
      <c r="AL514" s="19">
        <f t="shared" si="42"/>
        <v>504</v>
      </c>
      <c r="AM514" s="12" t="s">
        <v>1975</v>
      </c>
    </row>
    <row r="515" spans="1:39" x14ac:dyDescent="0.25">
      <c r="A515" s="10" t="s">
        <v>1574</v>
      </c>
      <c r="B515" s="18" t="s">
        <v>1575</v>
      </c>
      <c r="C515" s="9"/>
      <c r="D515" s="9"/>
      <c r="E515" s="69">
        <v>0</v>
      </c>
      <c r="F515" s="12"/>
      <c r="G515" s="12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>
        <f t="shared" si="46"/>
        <v>0</v>
      </c>
      <c r="T515" s="19"/>
      <c r="U515" s="19"/>
      <c r="V515" s="63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  <c r="AG515" s="19"/>
      <c r="AH515" s="19"/>
      <c r="AI515" s="19"/>
      <c r="AJ515" s="19"/>
      <c r="AK515" s="19">
        <f t="shared" si="45"/>
        <v>0</v>
      </c>
      <c r="AL515" s="19">
        <f t="shared" si="42"/>
        <v>0</v>
      </c>
      <c r="AM515" s="12" t="s">
        <v>1975</v>
      </c>
    </row>
    <row r="516" spans="1:39" x14ac:dyDescent="0.25">
      <c r="A516" s="10" t="s">
        <v>1576</v>
      </c>
      <c r="B516" s="18" t="s">
        <v>1577</v>
      </c>
      <c r="C516" s="9"/>
      <c r="D516" s="9"/>
      <c r="E516" s="69">
        <v>2</v>
      </c>
      <c r="F516" s="12"/>
      <c r="G516" s="12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>
        <f t="shared" si="46"/>
        <v>2</v>
      </c>
      <c r="T516" s="19"/>
      <c r="U516" s="19"/>
      <c r="V516" s="63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  <c r="AG516" s="19"/>
      <c r="AH516" s="19"/>
      <c r="AI516" s="19"/>
      <c r="AJ516" s="19"/>
      <c r="AK516" s="19">
        <f t="shared" si="45"/>
        <v>0</v>
      </c>
      <c r="AL516" s="19">
        <f t="shared" si="42"/>
        <v>2</v>
      </c>
      <c r="AM516" s="12" t="s">
        <v>1983</v>
      </c>
    </row>
    <row r="517" spans="1:39" x14ac:dyDescent="0.25">
      <c r="A517" s="10" t="s">
        <v>1578</v>
      </c>
      <c r="B517" s="18" t="s">
        <v>1579</v>
      </c>
      <c r="C517" s="9"/>
      <c r="D517" s="9"/>
      <c r="E517" s="69">
        <v>0</v>
      </c>
      <c r="F517" s="12"/>
      <c r="G517" s="12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>
        <f t="shared" si="46"/>
        <v>0</v>
      </c>
      <c r="T517" s="19"/>
      <c r="U517" s="19"/>
      <c r="V517" s="63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  <c r="AG517" s="19"/>
      <c r="AH517" s="19"/>
      <c r="AI517" s="19"/>
      <c r="AJ517" s="19"/>
      <c r="AK517" s="19">
        <f t="shared" si="45"/>
        <v>0</v>
      </c>
      <c r="AL517" s="19">
        <f t="shared" si="42"/>
        <v>0</v>
      </c>
      <c r="AM517" s="12" t="s">
        <v>1987</v>
      </c>
    </row>
    <row r="518" spans="1:39" x14ac:dyDescent="0.25">
      <c r="A518" s="10" t="s">
        <v>1580</v>
      </c>
      <c r="B518" s="18" t="s">
        <v>1581</v>
      </c>
      <c r="C518" s="9"/>
      <c r="D518" s="9"/>
      <c r="E518" s="69">
        <v>0</v>
      </c>
      <c r="F518" s="12"/>
      <c r="G518" s="12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>
        <f t="shared" si="46"/>
        <v>0</v>
      </c>
      <c r="T518" s="19"/>
      <c r="U518" s="19"/>
      <c r="V518" s="63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9"/>
      <c r="AH518" s="19"/>
      <c r="AI518" s="19"/>
      <c r="AJ518" s="19"/>
      <c r="AK518" s="19">
        <f t="shared" si="45"/>
        <v>0</v>
      </c>
      <c r="AL518" s="19">
        <f t="shared" si="42"/>
        <v>0</v>
      </c>
      <c r="AM518" s="12" t="s">
        <v>1987</v>
      </c>
    </row>
    <row r="519" spans="1:39" ht="25.5" x14ac:dyDescent="0.25">
      <c r="A519" s="10" t="s">
        <v>1582</v>
      </c>
      <c r="B519" s="11" t="s">
        <v>1583</v>
      </c>
      <c r="C519" s="9"/>
      <c r="D519" s="9"/>
      <c r="E519" s="69">
        <v>525</v>
      </c>
      <c r="F519" s="12"/>
      <c r="G519" s="12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>
        <f t="shared" si="46"/>
        <v>525</v>
      </c>
      <c r="T519" s="19"/>
      <c r="U519" s="19"/>
      <c r="V519" s="63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  <c r="AG519" s="19"/>
      <c r="AH519" s="19"/>
      <c r="AI519" s="19"/>
      <c r="AJ519" s="19"/>
      <c r="AK519" s="19">
        <f t="shared" si="45"/>
        <v>0</v>
      </c>
      <c r="AL519" s="19">
        <f t="shared" si="42"/>
        <v>525</v>
      </c>
      <c r="AM519" s="12" t="s">
        <v>1975</v>
      </c>
    </row>
    <row r="520" spans="1:39" x14ac:dyDescent="0.25">
      <c r="A520" s="10" t="s">
        <v>1584</v>
      </c>
      <c r="B520" s="11" t="s">
        <v>1585</v>
      </c>
      <c r="C520" s="9"/>
      <c r="D520" s="9"/>
      <c r="E520" s="69">
        <v>0</v>
      </c>
      <c r="F520" s="12"/>
      <c r="G520" s="12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>
        <f t="shared" si="46"/>
        <v>0</v>
      </c>
      <c r="T520" s="19"/>
      <c r="U520" s="19"/>
      <c r="V520" s="63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  <c r="AG520" s="19"/>
      <c r="AH520" s="19"/>
      <c r="AI520" s="19"/>
      <c r="AJ520" s="19"/>
      <c r="AK520" s="19">
        <f t="shared" si="45"/>
        <v>0</v>
      </c>
      <c r="AL520" s="19">
        <f t="shared" si="42"/>
        <v>0</v>
      </c>
      <c r="AM520" s="12" t="s">
        <v>1975</v>
      </c>
    </row>
    <row r="521" spans="1:39" ht="25.5" x14ac:dyDescent="0.25">
      <c r="A521" s="10" t="s">
        <v>1586</v>
      </c>
      <c r="B521" s="11" t="s">
        <v>1587</v>
      </c>
      <c r="C521" s="9"/>
      <c r="D521" s="9"/>
      <c r="E521" s="69">
        <v>500</v>
      </c>
      <c r="F521" s="12"/>
      <c r="G521" s="12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>
        <f t="shared" si="46"/>
        <v>500</v>
      </c>
      <c r="T521" s="19"/>
      <c r="U521" s="19"/>
      <c r="V521" s="63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9"/>
      <c r="AH521" s="19"/>
      <c r="AI521" s="19"/>
      <c r="AJ521" s="19"/>
      <c r="AK521" s="19">
        <f t="shared" si="45"/>
        <v>0</v>
      </c>
      <c r="AL521" s="19">
        <f t="shared" si="42"/>
        <v>500</v>
      </c>
      <c r="AM521" s="12" t="s">
        <v>1975</v>
      </c>
    </row>
    <row r="522" spans="1:39" x14ac:dyDescent="0.25">
      <c r="A522" s="10" t="s">
        <v>1588</v>
      </c>
      <c r="B522" s="11" t="s">
        <v>1589</v>
      </c>
      <c r="C522" s="9"/>
      <c r="D522" s="9"/>
      <c r="E522" s="69">
        <v>500</v>
      </c>
      <c r="F522" s="12"/>
      <c r="G522" s="12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>
        <f t="shared" si="46"/>
        <v>500</v>
      </c>
      <c r="T522" s="19"/>
      <c r="U522" s="19"/>
      <c r="V522" s="63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  <c r="AG522" s="19"/>
      <c r="AH522" s="19"/>
      <c r="AI522" s="19"/>
      <c r="AJ522" s="19"/>
      <c r="AK522" s="19">
        <f t="shared" si="45"/>
        <v>0</v>
      </c>
      <c r="AL522" s="19">
        <f t="shared" si="42"/>
        <v>500</v>
      </c>
      <c r="AM522" s="12" t="s">
        <v>1975</v>
      </c>
    </row>
    <row r="523" spans="1:39" x14ac:dyDescent="0.25">
      <c r="A523" s="10" t="s">
        <v>1590</v>
      </c>
      <c r="B523" s="11" t="s">
        <v>1591</v>
      </c>
      <c r="C523" s="9"/>
      <c r="D523" s="9"/>
      <c r="E523" s="69">
        <v>5</v>
      </c>
      <c r="F523" s="12"/>
      <c r="G523" s="12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>
        <f t="shared" si="46"/>
        <v>5</v>
      </c>
      <c r="T523" s="19"/>
      <c r="U523" s="19"/>
      <c r="V523" s="63">
        <v>1</v>
      </c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  <c r="AG523" s="19"/>
      <c r="AH523" s="19"/>
      <c r="AI523" s="19"/>
      <c r="AJ523" s="19"/>
      <c r="AK523" s="19">
        <f t="shared" si="45"/>
        <v>1</v>
      </c>
      <c r="AL523" s="19">
        <f t="shared" si="42"/>
        <v>4</v>
      </c>
      <c r="AM523" s="12" t="s">
        <v>1987</v>
      </c>
    </row>
    <row r="524" spans="1:39" x14ac:dyDescent="0.25">
      <c r="A524" s="10" t="s">
        <v>1592</v>
      </c>
      <c r="B524" s="11" t="s">
        <v>1593</v>
      </c>
      <c r="C524" s="12"/>
      <c r="D524" s="12"/>
      <c r="E524" s="69">
        <v>1000</v>
      </c>
      <c r="F524" s="12"/>
      <c r="G524" s="12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>
        <f t="shared" si="46"/>
        <v>1000</v>
      </c>
      <c r="T524" s="19"/>
      <c r="U524" s="19"/>
      <c r="V524" s="63"/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  <c r="AG524" s="19"/>
      <c r="AH524" s="19"/>
      <c r="AI524" s="19"/>
      <c r="AJ524" s="19"/>
      <c r="AK524" s="19">
        <f t="shared" si="45"/>
        <v>0</v>
      </c>
      <c r="AL524" s="19">
        <f t="shared" si="42"/>
        <v>1000</v>
      </c>
      <c r="AM524" s="12" t="s">
        <v>1975</v>
      </c>
    </row>
    <row r="525" spans="1:39" x14ac:dyDescent="0.25">
      <c r="A525" s="10" t="s">
        <v>1594</v>
      </c>
      <c r="B525" s="18" t="s">
        <v>1595</v>
      </c>
      <c r="C525" s="12"/>
      <c r="D525" s="12"/>
      <c r="E525" s="69">
        <v>500</v>
      </c>
      <c r="F525" s="12"/>
      <c r="G525" s="12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>
        <f t="shared" si="46"/>
        <v>500</v>
      </c>
      <c r="T525" s="19"/>
      <c r="U525" s="19"/>
      <c r="V525" s="63"/>
      <c r="W525" s="19"/>
      <c r="X525" s="19"/>
      <c r="Y525" s="19"/>
      <c r="Z525" s="19"/>
      <c r="AA525" s="19"/>
      <c r="AB525" s="19"/>
      <c r="AC525" s="19"/>
      <c r="AD525" s="19"/>
      <c r="AE525" s="19"/>
      <c r="AF525" s="19"/>
      <c r="AG525" s="19"/>
      <c r="AH525" s="19"/>
      <c r="AI525" s="19"/>
      <c r="AJ525" s="19"/>
      <c r="AK525" s="19">
        <f t="shared" si="45"/>
        <v>0</v>
      </c>
      <c r="AL525" s="19">
        <f t="shared" ref="AL525:AL567" si="47">S525-AK525</f>
        <v>500</v>
      </c>
      <c r="AM525" s="12" t="s">
        <v>1975</v>
      </c>
    </row>
    <row r="526" spans="1:39" x14ac:dyDescent="0.25">
      <c r="A526" s="10" t="s">
        <v>1596</v>
      </c>
      <c r="B526" s="11" t="s">
        <v>1597</v>
      </c>
      <c r="C526" s="12"/>
      <c r="D526" s="12"/>
      <c r="E526" s="69">
        <v>0</v>
      </c>
      <c r="F526" s="12"/>
      <c r="G526" s="12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>
        <f t="shared" si="46"/>
        <v>0</v>
      </c>
      <c r="T526" s="19"/>
      <c r="U526" s="19"/>
      <c r="V526" s="63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  <c r="AG526" s="19"/>
      <c r="AH526" s="19"/>
      <c r="AI526" s="19"/>
      <c r="AJ526" s="19"/>
      <c r="AK526" s="19">
        <f t="shared" si="45"/>
        <v>0</v>
      </c>
      <c r="AL526" s="19">
        <f t="shared" si="47"/>
        <v>0</v>
      </c>
      <c r="AM526" s="12" t="s">
        <v>1975</v>
      </c>
    </row>
    <row r="527" spans="1:39" x14ac:dyDescent="0.25">
      <c r="A527" s="10" t="s">
        <v>1598</v>
      </c>
      <c r="B527" s="11" t="s">
        <v>1599</v>
      </c>
      <c r="C527" s="12"/>
      <c r="D527" s="12"/>
      <c r="E527" s="69">
        <v>0</v>
      </c>
      <c r="F527" s="12"/>
      <c r="G527" s="12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>
        <f t="shared" si="46"/>
        <v>0</v>
      </c>
      <c r="T527" s="19"/>
      <c r="U527" s="19"/>
      <c r="V527" s="63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  <c r="AG527" s="19"/>
      <c r="AH527" s="19"/>
      <c r="AI527" s="19"/>
      <c r="AJ527" s="19"/>
      <c r="AK527" s="19">
        <f t="shared" si="45"/>
        <v>0</v>
      </c>
      <c r="AL527" s="19">
        <f t="shared" si="47"/>
        <v>0</v>
      </c>
      <c r="AM527" s="12" t="s">
        <v>1975</v>
      </c>
    </row>
    <row r="528" spans="1:39" x14ac:dyDescent="0.25">
      <c r="A528" s="10" t="s">
        <v>1600</v>
      </c>
      <c r="B528" s="18" t="s">
        <v>1601</v>
      </c>
      <c r="C528" s="12"/>
      <c r="D528" s="12"/>
      <c r="E528" s="69">
        <v>0</v>
      </c>
      <c r="F528" s="12"/>
      <c r="G528" s="12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>
        <f t="shared" si="46"/>
        <v>0</v>
      </c>
      <c r="T528" s="19"/>
      <c r="U528" s="19"/>
      <c r="V528" s="63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  <c r="AG528" s="19"/>
      <c r="AH528" s="19"/>
      <c r="AI528" s="19"/>
      <c r="AJ528" s="19"/>
      <c r="AK528" s="19">
        <f t="shared" si="45"/>
        <v>0</v>
      </c>
      <c r="AL528" s="19">
        <f t="shared" si="47"/>
        <v>0</v>
      </c>
      <c r="AM528" s="12" t="s">
        <v>1988</v>
      </c>
    </row>
    <row r="529" spans="1:39" x14ac:dyDescent="0.25">
      <c r="A529" s="10" t="s">
        <v>1602</v>
      </c>
      <c r="B529" s="18" t="s">
        <v>1603</v>
      </c>
      <c r="C529" s="12"/>
      <c r="D529" s="12"/>
      <c r="E529" s="69">
        <v>500</v>
      </c>
      <c r="F529" s="12"/>
      <c r="G529" s="12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>
        <f t="shared" si="46"/>
        <v>500</v>
      </c>
      <c r="T529" s="19"/>
      <c r="U529" s="19"/>
      <c r="V529" s="63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  <c r="AG529" s="19"/>
      <c r="AH529" s="19"/>
      <c r="AI529" s="19"/>
      <c r="AJ529" s="19"/>
      <c r="AK529" s="19">
        <f t="shared" si="45"/>
        <v>0</v>
      </c>
      <c r="AL529" s="19">
        <f t="shared" si="47"/>
        <v>500</v>
      </c>
      <c r="AM529" s="12" t="s">
        <v>1975</v>
      </c>
    </row>
    <row r="530" spans="1:39" x14ac:dyDescent="0.25">
      <c r="A530" s="10" t="s">
        <v>1604</v>
      </c>
      <c r="B530" s="18" t="s">
        <v>1605</v>
      </c>
      <c r="C530" s="12"/>
      <c r="D530" s="12"/>
      <c r="E530" s="69">
        <v>500</v>
      </c>
      <c r="F530" s="12"/>
      <c r="G530" s="12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>
        <f t="shared" si="46"/>
        <v>500</v>
      </c>
      <c r="T530" s="19"/>
      <c r="U530" s="19"/>
      <c r="V530" s="63"/>
      <c r="W530" s="19"/>
      <c r="X530" s="19"/>
      <c r="Y530" s="19"/>
      <c r="Z530" s="19"/>
      <c r="AA530" s="19"/>
      <c r="AB530" s="19"/>
      <c r="AC530" s="19"/>
      <c r="AD530" s="19"/>
      <c r="AE530" s="19"/>
      <c r="AF530" s="19"/>
      <c r="AG530" s="19"/>
      <c r="AH530" s="19"/>
      <c r="AI530" s="19"/>
      <c r="AJ530" s="19"/>
      <c r="AK530" s="19">
        <f t="shared" si="45"/>
        <v>0</v>
      </c>
      <c r="AL530" s="19">
        <f t="shared" si="47"/>
        <v>500</v>
      </c>
      <c r="AM530" s="12" t="s">
        <v>1975</v>
      </c>
    </row>
    <row r="531" spans="1:39" x14ac:dyDescent="0.25">
      <c r="A531" s="10" t="s">
        <v>1606</v>
      </c>
      <c r="B531" s="18" t="s">
        <v>1607</v>
      </c>
      <c r="C531" s="12"/>
      <c r="D531" s="12"/>
      <c r="E531" s="69">
        <v>0</v>
      </c>
      <c r="F531" s="12"/>
      <c r="G531" s="12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>
        <f t="shared" si="46"/>
        <v>0</v>
      </c>
      <c r="T531" s="19"/>
      <c r="U531" s="19"/>
      <c r="V531" s="63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  <c r="AG531" s="19"/>
      <c r="AH531" s="19"/>
      <c r="AI531" s="19"/>
      <c r="AJ531" s="19"/>
      <c r="AK531" s="19">
        <f t="shared" si="45"/>
        <v>0</v>
      </c>
      <c r="AL531" s="19">
        <f t="shared" si="47"/>
        <v>0</v>
      </c>
      <c r="AM531" s="12" t="s">
        <v>1975</v>
      </c>
    </row>
    <row r="532" spans="1:39" x14ac:dyDescent="0.25">
      <c r="A532" s="10" t="s">
        <v>1608</v>
      </c>
      <c r="B532" s="18" t="s">
        <v>1609</v>
      </c>
      <c r="C532" s="12"/>
      <c r="D532" s="12"/>
      <c r="E532" s="69">
        <v>0</v>
      </c>
      <c r="F532" s="12"/>
      <c r="G532" s="12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>
        <f t="shared" si="46"/>
        <v>0</v>
      </c>
      <c r="T532" s="19"/>
      <c r="U532" s="19"/>
      <c r="V532" s="63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  <c r="AG532" s="19"/>
      <c r="AH532" s="19"/>
      <c r="AI532" s="19"/>
      <c r="AJ532" s="19"/>
      <c r="AK532" s="19">
        <f t="shared" si="45"/>
        <v>0</v>
      </c>
      <c r="AL532" s="19">
        <f t="shared" si="47"/>
        <v>0</v>
      </c>
      <c r="AM532" s="12" t="s">
        <v>1975</v>
      </c>
    </row>
    <row r="533" spans="1:39" x14ac:dyDescent="0.25">
      <c r="A533" s="10" t="s">
        <v>1610</v>
      </c>
      <c r="B533" s="18" t="s">
        <v>1611</v>
      </c>
      <c r="C533" s="12"/>
      <c r="D533" s="12"/>
      <c r="E533" s="69">
        <v>500</v>
      </c>
      <c r="F533" s="12"/>
      <c r="G533" s="12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>
        <f t="shared" si="46"/>
        <v>500</v>
      </c>
      <c r="T533" s="19"/>
      <c r="U533" s="19"/>
      <c r="V533" s="63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  <c r="AG533" s="19"/>
      <c r="AH533" s="19"/>
      <c r="AI533" s="19"/>
      <c r="AJ533" s="19"/>
      <c r="AK533" s="19">
        <f t="shared" si="45"/>
        <v>0</v>
      </c>
      <c r="AL533" s="19">
        <f t="shared" si="47"/>
        <v>500</v>
      </c>
      <c r="AM533" s="12" t="s">
        <v>1975</v>
      </c>
    </row>
    <row r="534" spans="1:39" x14ac:dyDescent="0.25">
      <c r="A534" s="10" t="s">
        <v>1612</v>
      </c>
      <c r="B534" s="18" t="s">
        <v>1613</v>
      </c>
      <c r="C534" s="23"/>
      <c r="D534" s="23" t="s">
        <v>1681</v>
      </c>
      <c r="E534" s="74">
        <v>3</v>
      </c>
      <c r="F534" s="23"/>
      <c r="G534" s="23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>
        <f t="shared" si="46"/>
        <v>3</v>
      </c>
      <c r="T534" s="65"/>
      <c r="U534" s="65"/>
      <c r="V534" s="75">
        <v>1</v>
      </c>
      <c r="W534" s="65"/>
      <c r="X534" s="65"/>
      <c r="Y534" s="65"/>
      <c r="Z534" s="65"/>
      <c r="AA534" s="65"/>
      <c r="AB534" s="65"/>
      <c r="AC534" s="65"/>
      <c r="AD534" s="65"/>
      <c r="AE534" s="65"/>
      <c r="AF534" s="65"/>
      <c r="AG534" s="65"/>
      <c r="AH534" s="65"/>
      <c r="AI534" s="65"/>
      <c r="AJ534" s="65"/>
      <c r="AK534" s="65">
        <f t="shared" si="45"/>
        <v>1</v>
      </c>
      <c r="AL534" s="65">
        <f t="shared" si="47"/>
        <v>2</v>
      </c>
      <c r="AM534" s="23" t="s">
        <v>1987</v>
      </c>
    </row>
    <row r="535" spans="1:39" x14ac:dyDescent="0.25">
      <c r="A535" s="10" t="s">
        <v>1614</v>
      </c>
      <c r="B535" s="18" t="s">
        <v>1615</v>
      </c>
      <c r="C535" s="12"/>
      <c r="D535" s="12" t="s">
        <v>495</v>
      </c>
      <c r="E535" s="69">
        <v>0</v>
      </c>
      <c r="F535" s="12"/>
      <c r="G535" s="12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>
        <f t="shared" si="46"/>
        <v>0</v>
      </c>
      <c r="T535" s="19"/>
      <c r="U535" s="19"/>
      <c r="V535" s="63"/>
      <c r="W535" s="19"/>
      <c r="X535" s="19"/>
      <c r="Y535" s="19"/>
      <c r="Z535" s="19"/>
      <c r="AA535" s="19"/>
      <c r="AB535" s="19"/>
      <c r="AC535" s="19"/>
      <c r="AD535" s="19"/>
      <c r="AE535" s="19"/>
      <c r="AF535" s="19"/>
      <c r="AG535" s="19"/>
      <c r="AH535" s="19"/>
      <c r="AI535" s="19"/>
      <c r="AJ535" s="19"/>
      <c r="AK535" s="19">
        <f t="shared" si="45"/>
        <v>0</v>
      </c>
      <c r="AL535" s="19">
        <f t="shared" si="47"/>
        <v>0</v>
      </c>
      <c r="AM535" s="12"/>
    </row>
    <row r="536" spans="1:39" x14ac:dyDescent="0.25">
      <c r="A536" s="10" t="s">
        <v>1616</v>
      </c>
      <c r="B536" s="18" t="s">
        <v>1617</v>
      </c>
      <c r="C536" s="12"/>
      <c r="D536" s="12"/>
      <c r="E536" s="69">
        <v>0</v>
      </c>
      <c r="F536" s="12"/>
      <c r="G536" s="12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>
        <f t="shared" si="46"/>
        <v>0</v>
      </c>
      <c r="T536" s="19"/>
      <c r="U536" s="19"/>
      <c r="V536" s="63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9"/>
      <c r="AH536" s="19"/>
      <c r="AI536" s="19"/>
      <c r="AJ536" s="19"/>
      <c r="AK536" s="19">
        <f t="shared" si="45"/>
        <v>0</v>
      </c>
      <c r="AL536" s="19">
        <f t="shared" si="47"/>
        <v>0</v>
      </c>
      <c r="AM536" s="12"/>
    </row>
    <row r="537" spans="1:39" x14ac:dyDescent="0.25">
      <c r="A537" s="10" t="s">
        <v>1618</v>
      </c>
      <c r="B537" s="11" t="s">
        <v>1619</v>
      </c>
      <c r="C537" s="12"/>
      <c r="D537" s="12"/>
      <c r="E537" s="69">
        <v>0</v>
      </c>
      <c r="F537" s="12"/>
      <c r="G537" s="12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>
        <f t="shared" si="46"/>
        <v>0</v>
      </c>
      <c r="T537" s="19"/>
      <c r="U537" s="19"/>
      <c r="V537" s="63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  <c r="AG537" s="19"/>
      <c r="AH537" s="19"/>
      <c r="AI537" s="19"/>
      <c r="AJ537" s="19"/>
      <c r="AK537" s="19">
        <f t="shared" si="45"/>
        <v>0</v>
      </c>
      <c r="AL537" s="19">
        <f t="shared" si="47"/>
        <v>0</v>
      </c>
      <c r="AM537" s="12" t="s">
        <v>1989</v>
      </c>
    </row>
    <row r="538" spans="1:39" x14ac:dyDescent="0.25">
      <c r="A538" s="10" t="s">
        <v>1620</v>
      </c>
      <c r="B538" s="11" t="s">
        <v>1621</v>
      </c>
      <c r="C538" s="12"/>
      <c r="D538" s="12"/>
      <c r="E538" s="69">
        <v>320</v>
      </c>
      <c r="F538" s="12"/>
      <c r="G538" s="12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>
        <f t="shared" si="46"/>
        <v>320</v>
      </c>
      <c r="T538" s="19"/>
      <c r="U538" s="19"/>
      <c r="V538" s="63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9"/>
      <c r="AH538" s="19"/>
      <c r="AI538" s="19"/>
      <c r="AJ538" s="19"/>
      <c r="AK538" s="19">
        <f t="shared" si="45"/>
        <v>0</v>
      </c>
      <c r="AL538" s="19">
        <f t="shared" si="47"/>
        <v>320</v>
      </c>
      <c r="AM538" s="12" t="s">
        <v>1975</v>
      </c>
    </row>
    <row r="539" spans="1:39" x14ac:dyDescent="0.25">
      <c r="A539" s="10" t="s">
        <v>1622</v>
      </c>
      <c r="B539" s="11" t="s">
        <v>1623</v>
      </c>
      <c r="C539" s="12"/>
      <c r="D539" s="12" t="s">
        <v>450</v>
      </c>
      <c r="E539" s="69">
        <v>2000</v>
      </c>
      <c r="F539" s="12"/>
      <c r="G539" s="12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>
        <f t="shared" si="46"/>
        <v>2000</v>
      </c>
      <c r="T539" s="19"/>
      <c r="U539" s="19"/>
      <c r="V539" s="63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  <c r="AG539" s="19"/>
      <c r="AH539" s="19"/>
      <c r="AI539" s="19"/>
      <c r="AJ539" s="19"/>
      <c r="AK539" s="19">
        <f t="shared" si="45"/>
        <v>0</v>
      </c>
      <c r="AL539" s="19">
        <f t="shared" si="47"/>
        <v>2000</v>
      </c>
      <c r="AM539" s="12" t="s">
        <v>1975</v>
      </c>
    </row>
    <row r="540" spans="1:39" x14ac:dyDescent="0.25">
      <c r="A540" s="10" t="s">
        <v>1624</v>
      </c>
      <c r="B540" s="11" t="s">
        <v>1625</v>
      </c>
      <c r="C540" s="12"/>
      <c r="D540" s="12" t="s">
        <v>467</v>
      </c>
      <c r="E540" s="69">
        <v>0.1</v>
      </c>
      <c r="F540" s="12"/>
      <c r="G540" s="12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>
        <f t="shared" si="46"/>
        <v>0.1</v>
      </c>
      <c r="T540" s="19"/>
      <c r="U540" s="19"/>
      <c r="V540" s="63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  <c r="AG540" s="19"/>
      <c r="AH540" s="19"/>
      <c r="AI540" s="19"/>
      <c r="AJ540" s="19"/>
      <c r="AK540" s="19">
        <f t="shared" si="45"/>
        <v>0</v>
      </c>
      <c r="AL540" s="19">
        <f t="shared" si="47"/>
        <v>0.1</v>
      </c>
      <c r="AM540" s="12"/>
    </row>
    <row r="541" spans="1:39" x14ac:dyDescent="0.25">
      <c r="A541" s="10" t="s">
        <v>1626</v>
      </c>
      <c r="B541" s="11" t="s">
        <v>1627</v>
      </c>
      <c r="C541" s="12"/>
      <c r="D541" s="12"/>
      <c r="E541" s="69">
        <v>0</v>
      </c>
      <c r="F541" s="12"/>
      <c r="G541" s="12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>
        <f t="shared" si="46"/>
        <v>0</v>
      </c>
      <c r="T541" s="19"/>
      <c r="U541" s="19"/>
      <c r="V541" s="63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  <c r="AG541" s="19"/>
      <c r="AH541" s="19"/>
      <c r="AI541" s="19"/>
      <c r="AJ541" s="19"/>
      <c r="AK541" s="19">
        <f t="shared" si="45"/>
        <v>0</v>
      </c>
      <c r="AL541" s="19">
        <f t="shared" si="47"/>
        <v>0</v>
      </c>
      <c r="AM541" s="12" t="s">
        <v>1975</v>
      </c>
    </row>
    <row r="542" spans="1:39" x14ac:dyDescent="0.25">
      <c r="A542" s="10" t="s">
        <v>1628</v>
      </c>
      <c r="B542" s="11" t="s">
        <v>1629</v>
      </c>
      <c r="C542" s="12"/>
      <c r="D542" s="12"/>
      <c r="E542" s="69">
        <v>500</v>
      </c>
      <c r="F542" s="12"/>
      <c r="G542" s="12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>
        <f t="shared" si="46"/>
        <v>500</v>
      </c>
      <c r="T542" s="19"/>
      <c r="U542" s="19"/>
      <c r="V542" s="63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  <c r="AG542" s="19"/>
      <c r="AH542" s="19"/>
      <c r="AI542" s="19"/>
      <c r="AJ542" s="19"/>
      <c r="AK542" s="19">
        <f t="shared" si="45"/>
        <v>0</v>
      </c>
      <c r="AL542" s="19">
        <f t="shared" si="47"/>
        <v>500</v>
      </c>
      <c r="AM542" s="12" t="s">
        <v>1975</v>
      </c>
    </row>
    <row r="543" spans="1:39" x14ac:dyDescent="0.25">
      <c r="A543" s="10" t="s">
        <v>1630</v>
      </c>
      <c r="B543" s="11" t="s">
        <v>1631</v>
      </c>
      <c r="C543" s="12"/>
      <c r="D543" s="12"/>
      <c r="E543" s="69">
        <v>1000</v>
      </c>
      <c r="F543" s="12"/>
      <c r="G543" s="12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>
        <f t="shared" si="46"/>
        <v>1000</v>
      </c>
      <c r="T543" s="19"/>
      <c r="U543" s="19"/>
      <c r="V543" s="63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  <c r="AG543" s="19"/>
      <c r="AH543" s="19"/>
      <c r="AI543" s="19"/>
      <c r="AJ543" s="19"/>
      <c r="AK543" s="19">
        <f t="shared" si="45"/>
        <v>0</v>
      </c>
      <c r="AL543" s="19">
        <f t="shared" si="47"/>
        <v>1000</v>
      </c>
      <c r="AM543" s="12" t="s">
        <v>1975</v>
      </c>
    </row>
    <row r="544" spans="1:39" x14ac:dyDescent="0.25">
      <c r="A544" s="10" t="s">
        <v>1632</v>
      </c>
      <c r="B544" s="11" t="s">
        <v>1633</v>
      </c>
      <c r="C544" s="12"/>
      <c r="D544" s="12"/>
      <c r="E544" s="69">
        <v>1000</v>
      </c>
      <c r="F544" s="12"/>
      <c r="G544" s="12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>
        <f t="shared" si="46"/>
        <v>1000</v>
      </c>
      <c r="T544" s="19"/>
      <c r="U544" s="19"/>
      <c r="V544" s="63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  <c r="AG544" s="19"/>
      <c r="AH544" s="19"/>
      <c r="AI544" s="19"/>
      <c r="AJ544" s="19"/>
      <c r="AK544" s="19">
        <f t="shared" si="45"/>
        <v>0</v>
      </c>
      <c r="AL544" s="19">
        <f t="shared" si="47"/>
        <v>1000</v>
      </c>
      <c r="AM544" s="12" t="s">
        <v>1975</v>
      </c>
    </row>
    <row r="545" spans="1:39" x14ac:dyDescent="0.25">
      <c r="A545" s="10" t="s">
        <v>1634</v>
      </c>
      <c r="B545" s="11" t="s">
        <v>1635</v>
      </c>
      <c r="C545" s="12"/>
      <c r="D545" s="12"/>
      <c r="E545" s="69">
        <v>500</v>
      </c>
      <c r="F545" s="12"/>
      <c r="G545" s="12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>
        <f t="shared" si="46"/>
        <v>500</v>
      </c>
      <c r="T545" s="19"/>
      <c r="U545" s="19"/>
      <c r="V545" s="63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  <c r="AG545" s="19"/>
      <c r="AH545" s="19"/>
      <c r="AI545" s="19"/>
      <c r="AJ545" s="19"/>
      <c r="AK545" s="19">
        <f t="shared" si="45"/>
        <v>0</v>
      </c>
      <c r="AL545" s="19">
        <f t="shared" si="47"/>
        <v>500</v>
      </c>
      <c r="AM545" s="12" t="s">
        <v>1975</v>
      </c>
    </row>
    <row r="546" spans="1:39" x14ac:dyDescent="0.25">
      <c r="A546" s="10" t="s">
        <v>1636</v>
      </c>
      <c r="B546" s="11" t="s">
        <v>1637</v>
      </c>
      <c r="C546" s="12"/>
      <c r="D546" s="12"/>
      <c r="E546" s="69">
        <v>500</v>
      </c>
      <c r="F546" s="12"/>
      <c r="G546" s="12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>
        <f t="shared" si="46"/>
        <v>500</v>
      </c>
      <c r="T546" s="19"/>
      <c r="U546" s="19"/>
      <c r="V546" s="63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9"/>
      <c r="AH546" s="19"/>
      <c r="AI546" s="19"/>
      <c r="AJ546" s="19"/>
      <c r="AK546" s="19">
        <f t="shared" si="45"/>
        <v>0</v>
      </c>
      <c r="AL546" s="19">
        <f t="shared" si="47"/>
        <v>500</v>
      </c>
      <c r="AM546" s="12" t="s">
        <v>1975</v>
      </c>
    </row>
    <row r="547" spans="1:39" x14ac:dyDescent="0.25">
      <c r="A547" s="10" t="s">
        <v>1638</v>
      </c>
      <c r="B547" s="11" t="s">
        <v>1639</v>
      </c>
      <c r="C547" s="12"/>
      <c r="D547" s="12"/>
      <c r="E547" s="69">
        <v>1500</v>
      </c>
      <c r="F547" s="12"/>
      <c r="G547" s="12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>
        <f t="shared" si="46"/>
        <v>1500</v>
      </c>
      <c r="T547" s="19"/>
      <c r="U547" s="19"/>
      <c r="V547" s="63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  <c r="AG547" s="19"/>
      <c r="AH547" s="19"/>
      <c r="AI547" s="19"/>
      <c r="AJ547" s="19"/>
      <c r="AK547" s="19">
        <f t="shared" si="45"/>
        <v>0</v>
      </c>
      <c r="AL547" s="19">
        <f t="shared" si="47"/>
        <v>1500</v>
      </c>
      <c r="AM547" s="12" t="s">
        <v>1975</v>
      </c>
    </row>
    <row r="548" spans="1:39" x14ac:dyDescent="0.25">
      <c r="A548" s="10" t="s">
        <v>1640</v>
      </c>
      <c r="B548" s="11" t="s">
        <v>1641</v>
      </c>
      <c r="C548" s="12"/>
      <c r="D548" s="12" t="s">
        <v>450</v>
      </c>
      <c r="E548" s="69">
        <v>5</v>
      </c>
      <c r="F548" s="12"/>
      <c r="G548" s="12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>
        <f t="shared" si="46"/>
        <v>5</v>
      </c>
      <c r="T548" s="19"/>
      <c r="U548" s="19"/>
      <c r="V548" s="63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  <c r="AG548" s="19"/>
      <c r="AH548" s="19"/>
      <c r="AI548" s="19"/>
      <c r="AJ548" s="19"/>
      <c r="AK548" s="19">
        <f t="shared" si="45"/>
        <v>0</v>
      </c>
      <c r="AL548" s="19">
        <f t="shared" si="47"/>
        <v>5</v>
      </c>
      <c r="AM548" s="12" t="s">
        <v>2173</v>
      </c>
    </row>
    <row r="549" spans="1:39" x14ac:dyDescent="0.25">
      <c r="A549" s="10" t="s">
        <v>1642</v>
      </c>
      <c r="B549" s="11" t="s">
        <v>1643</v>
      </c>
      <c r="C549" s="12"/>
      <c r="D549" s="12"/>
      <c r="E549" s="69">
        <v>0</v>
      </c>
      <c r="F549" s="12"/>
      <c r="G549" s="12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>
        <f t="shared" si="46"/>
        <v>0</v>
      </c>
      <c r="T549" s="19"/>
      <c r="U549" s="19"/>
      <c r="V549" s="63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  <c r="AH549" s="19"/>
      <c r="AI549" s="19"/>
      <c r="AJ549" s="19"/>
      <c r="AK549" s="19">
        <f t="shared" si="45"/>
        <v>0</v>
      </c>
      <c r="AL549" s="19">
        <f t="shared" si="47"/>
        <v>0</v>
      </c>
      <c r="AM549" s="12" t="s">
        <v>1975</v>
      </c>
    </row>
    <row r="550" spans="1:39" x14ac:dyDescent="0.25">
      <c r="A550" s="21" t="s">
        <v>1644</v>
      </c>
      <c r="B550" s="24" t="s">
        <v>1645</v>
      </c>
      <c r="C550" s="28"/>
      <c r="D550" s="24"/>
      <c r="E550" s="69">
        <v>500</v>
      </c>
      <c r="F550" s="12"/>
      <c r="G550" s="12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>
        <f t="shared" si="46"/>
        <v>500</v>
      </c>
      <c r="T550" s="19"/>
      <c r="U550" s="19"/>
      <c r="V550" s="63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  <c r="AG550" s="19"/>
      <c r="AH550" s="19"/>
      <c r="AI550" s="19"/>
      <c r="AJ550" s="19"/>
      <c r="AK550" s="19">
        <f t="shared" si="45"/>
        <v>0</v>
      </c>
      <c r="AL550" s="19">
        <f t="shared" si="47"/>
        <v>500</v>
      </c>
      <c r="AM550" s="28" t="s">
        <v>1975</v>
      </c>
    </row>
    <row r="551" spans="1:39" x14ac:dyDescent="0.25">
      <c r="A551" s="21" t="s">
        <v>1646</v>
      </c>
      <c r="B551" s="24" t="s">
        <v>1647</v>
      </c>
      <c r="C551" s="28"/>
      <c r="D551" s="24"/>
      <c r="E551" s="69">
        <v>500</v>
      </c>
      <c r="F551" s="12"/>
      <c r="G551" s="12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>
        <f t="shared" si="46"/>
        <v>500</v>
      </c>
      <c r="T551" s="19"/>
      <c r="U551" s="19"/>
      <c r="V551" s="63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9"/>
      <c r="AH551" s="19"/>
      <c r="AI551" s="19"/>
      <c r="AJ551" s="19"/>
      <c r="AK551" s="19">
        <f t="shared" si="45"/>
        <v>0</v>
      </c>
      <c r="AL551" s="19">
        <f t="shared" si="47"/>
        <v>500</v>
      </c>
      <c r="AM551" s="28" t="s">
        <v>1975</v>
      </c>
    </row>
    <row r="552" spans="1:39" x14ac:dyDescent="0.25">
      <c r="A552" s="21" t="s">
        <v>1648</v>
      </c>
      <c r="B552" s="68" t="s">
        <v>1649</v>
      </c>
      <c r="C552" s="28"/>
      <c r="D552" s="24"/>
      <c r="E552" s="69">
        <v>0</v>
      </c>
      <c r="F552" s="12"/>
      <c r="G552" s="12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>
        <f t="shared" si="46"/>
        <v>0</v>
      </c>
      <c r="T552" s="19"/>
      <c r="U552" s="19"/>
      <c r="V552" s="63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  <c r="AG552" s="19"/>
      <c r="AH552" s="19"/>
      <c r="AI552" s="19"/>
      <c r="AJ552" s="19"/>
      <c r="AK552" s="19">
        <f t="shared" si="45"/>
        <v>0</v>
      </c>
      <c r="AL552" s="19">
        <f t="shared" si="47"/>
        <v>0</v>
      </c>
      <c r="AM552" s="28" t="s">
        <v>1975</v>
      </c>
    </row>
    <row r="553" spans="1:39" x14ac:dyDescent="0.25">
      <c r="A553" s="21" t="s">
        <v>1650</v>
      </c>
      <c r="B553" s="68" t="s">
        <v>2308</v>
      </c>
      <c r="C553" s="28"/>
      <c r="D553" s="24"/>
      <c r="E553" s="69">
        <v>500</v>
      </c>
      <c r="F553" s="12"/>
      <c r="G553" s="12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>
        <f t="shared" si="46"/>
        <v>500</v>
      </c>
      <c r="T553" s="19"/>
      <c r="U553" s="19"/>
      <c r="V553" s="63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9"/>
      <c r="AH553" s="19"/>
      <c r="AI553" s="19"/>
      <c r="AJ553" s="19"/>
      <c r="AK553" s="19">
        <f t="shared" si="45"/>
        <v>0</v>
      </c>
      <c r="AL553" s="19">
        <f t="shared" si="47"/>
        <v>500</v>
      </c>
      <c r="AM553" s="28" t="s">
        <v>1975</v>
      </c>
    </row>
    <row r="554" spans="1:39" x14ac:dyDescent="0.25">
      <c r="A554" s="21" t="s">
        <v>1651</v>
      </c>
      <c r="B554" s="68" t="s">
        <v>1652</v>
      </c>
      <c r="C554" s="28"/>
      <c r="D554" s="24"/>
      <c r="E554" s="69">
        <v>500</v>
      </c>
      <c r="F554" s="12"/>
      <c r="G554" s="12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>
        <f t="shared" si="46"/>
        <v>500</v>
      </c>
      <c r="T554" s="19"/>
      <c r="U554" s="19"/>
      <c r="V554" s="63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  <c r="AG554" s="19"/>
      <c r="AH554" s="19"/>
      <c r="AI554" s="19"/>
      <c r="AJ554" s="19"/>
      <c r="AK554" s="19">
        <f t="shared" si="45"/>
        <v>0</v>
      </c>
      <c r="AL554" s="19">
        <f t="shared" si="47"/>
        <v>500</v>
      </c>
      <c r="AM554" s="28" t="s">
        <v>1975</v>
      </c>
    </row>
    <row r="555" spans="1:39" x14ac:dyDescent="0.25">
      <c r="A555" s="21" t="s">
        <v>1653</v>
      </c>
      <c r="B555" s="68" t="s">
        <v>1654</v>
      </c>
      <c r="C555" s="28"/>
      <c r="D555" s="24"/>
      <c r="E555" s="69">
        <v>500</v>
      </c>
      <c r="F555" s="12"/>
      <c r="G555" s="12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>
        <f t="shared" si="46"/>
        <v>500</v>
      </c>
      <c r="T555" s="19"/>
      <c r="U555" s="19"/>
      <c r="V555" s="63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  <c r="AG555" s="19"/>
      <c r="AH555" s="19"/>
      <c r="AI555" s="19"/>
      <c r="AJ555" s="19"/>
      <c r="AK555" s="19">
        <f t="shared" si="45"/>
        <v>0</v>
      </c>
      <c r="AL555" s="19">
        <f t="shared" si="47"/>
        <v>500</v>
      </c>
      <c r="AM555" s="28" t="s">
        <v>1975</v>
      </c>
    </row>
    <row r="556" spans="1:39" x14ac:dyDescent="0.25">
      <c r="A556" s="21" t="s">
        <v>1655</v>
      </c>
      <c r="B556" s="25" t="s">
        <v>1656</v>
      </c>
      <c r="C556" s="28"/>
      <c r="D556" s="28" t="s">
        <v>450</v>
      </c>
      <c r="E556" s="69">
        <v>1000</v>
      </c>
      <c r="F556" s="12"/>
      <c r="G556" s="12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>
        <f t="shared" si="46"/>
        <v>1000</v>
      </c>
      <c r="T556" s="19"/>
      <c r="U556" s="19"/>
      <c r="V556" s="63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  <c r="AG556" s="19"/>
      <c r="AH556" s="19"/>
      <c r="AI556" s="19"/>
      <c r="AJ556" s="19"/>
      <c r="AK556" s="19">
        <f t="shared" si="45"/>
        <v>0</v>
      </c>
      <c r="AL556" s="19">
        <f t="shared" si="47"/>
        <v>1000</v>
      </c>
      <c r="AM556" s="28" t="s">
        <v>1975</v>
      </c>
    </row>
    <row r="557" spans="1:39" x14ac:dyDescent="0.25">
      <c r="A557" s="21" t="s">
        <v>1657</v>
      </c>
      <c r="B557" s="25" t="s">
        <v>1658</v>
      </c>
      <c r="C557" s="28"/>
      <c r="D557" s="24"/>
      <c r="E557" s="69">
        <v>0</v>
      </c>
      <c r="F557" s="12"/>
      <c r="G557" s="12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>
        <f t="shared" si="46"/>
        <v>0</v>
      </c>
      <c r="T557" s="19"/>
      <c r="U557" s="19"/>
      <c r="V557" s="63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  <c r="AG557" s="19"/>
      <c r="AH557" s="19"/>
      <c r="AI557" s="19"/>
      <c r="AJ557" s="19"/>
      <c r="AK557" s="19">
        <f t="shared" si="45"/>
        <v>0</v>
      </c>
      <c r="AL557" s="19">
        <f t="shared" si="47"/>
        <v>0</v>
      </c>
      <c r="AM557" s="28"/>
    </row>
    <row r="558" spans="1:39" x14ac:dyDescent="0.25">
      <c r="A558" s="21" t="s">
        <v>1659</v>
      </c>
      <c r="B558" s="11" t="s">
        <v>1660</v>
      </c>
      <c r="C558" s="28"/>
      <c r="D558" s="24"/>
      <c r="E558" s="69">
        <v>1475</v>
      </c>
      <c r="F558" s="12"/>
      <c r="G558" s="12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>
        <f t="shared" si="46"/>
        <v>1475</v>
      </c>
      <c r="T558" s="19"/>
      <c r="U558" s="19"/>
      <c r="V558" s="63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  <c r="AG558" s="19"/>
      <c r="AH558" s="19"/>
      <c r="AI558" s="19"/>
      <c r="AJ558" s="19"/>
      <c r="AK558" s="19">
        <f t="shared" si="45"/>
        <v>0</v>
      </c>
      <c r="AL558" s="19">
        <f t="shared" si="47"/>
        <v>1475</v>
      </c>
      <c r="AM558" s="28" t="s">
        <v>1975</v>
      </c>
    </row>
    <row r="559" spans="1:39" x14ac:dyDescent="0.25">
      <c r="A559" s="15" t="s">
        <v>1661</v>
      </c>
      <c r="B559" s="21" t="s">
        <v>1662</v>
      </c>
      <c r="C559" s="9"/>
      <c r="D559" s="9"/>
      <c r="E559" s="69">
        <v>0</v>
      </c>
      <c r="F559" s="12"/>
      <c r="G559" s="12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>
        <f t="shared" si="46"/>
        <v>0</v>
      </c>
      <c r="T559" s="19"/>
      <c r="U559" s="19"/>
      <c r="V559" s="63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  <c r="AG559" s="19"/>
      <c r="AH559" s="19"/>
      <c r="AI559" s="19"/>
      <c r="AJ559" s="19"/>
      <c r="AK559" s="19">
        <f t="shared" si="45"/>
        <v>0</v>
      </c>
      <c r="AL559" s="19">
        <f t="shared" si="47"/>
        <v>0</v>
      </c>
      <c r="AM559" s="12" t="s">
        <v>1975</v>
      </c>
    </row>
    <row r="560" spans="1:39" x14ac:dyDescent="0.25">
      <c r="A560" s="15" t="s">
        <v>1663</v>
      </c>
      <c r="B560" s="24" t="s">
        <v>1664</v>
      </c>
      <c r="C560" s="9"/>
      <c r="D560" s="9"/>
      <c r="E560" s="69">
        <v>500</v>
      </c>
      <c r="F560" s="12"/>
      <c r="G560" s="12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>
        <f t="shared" si="46"/>
        <v>500</v>
      </c>
      <c r="T560" s="19"/>
      <c r="U560" s="19"/>
      <c r="V560" s="63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  <c r="AG560" s="19"/>
      <c r="AH560" s="19"/>
      <c r="AI560" s="19"/>
      <c r="AJ560" s="19"/>
      <c r="AK560" s="19">
        <f t="shared" si="45"/>
        <v>0</v>
      </c>
      <c r="AL560" s="19">
        <f t="shared" si="47"/>
        <v>500</v>
      </c>
      <c r="AM560" s="12" t="s">
        <v>1975</v>
      </c>
    </row>
    <row r="561" spans="1:39" x14ac:dyDescent="0.25">
      <c r="A561" s="15" t="s">
        <v>1665</v>
      </c>
      <c r="B561" s="24" t="s">
        <v>1666</v>
      </c>
      <c r="C561" s="9"/>
      <c r="D561" s="9"/>
      <c r="E561" s="69">
        <v>500</v>
      </c>
      <c r="F561" s="12"/>
      <c r="G561" s="12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>
        <f t="shared" si="46"/>
        <v>500</v>
      </c>
      <c r="T561" s="19"/>
      <c r="U561" s="19"/>
      <c r="V561" s="63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  <c r="AG561" s="19"/>
      <c r="AH561" s="19"/>
      <c r="AI561" s="19"/>
      <c r="AJ561" s="19"/>
      <c r="AK561" s="19">
        <f t="shared" si="45"/>
        <v>0</v>
      </c>
      <c r="AL561" s="19">
        <f t="shared" si="47"/>
        <v>500</v>
      </c>
      <c r="AM561" s="12" t="s">
        <v>1975</v>
      </c>
    </row>
    <row r="562" spans="1:39" x14ac:dyDescent="0.25">
      <c r="A562" s="15" t="s">
        <v>1667</v>
      </c>
      <c r="B562" s="20" t="s">
        <v>1668</v>
      </c>
      <c r="C562" s="9"/>
      <c r="D562" s="9"/>
      <c r="E562" s="69">
        <v>500</v>
      </c>
      <c r="F562" s="12"/>
      <c r="G562" s="12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>
        <f t="shared" si="46"/>
        <v>500</v>
      </c>
      <c r="T562" s="19"/>
      <c r="U562" s="19"/>
      <c r="V562" s="63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  <c r="AG562" s="19"/>
      <c r="AH562" s="19"/>
      <c r="AI562" s="19"/>
      <c r="AJ562" s="19"/>
      <c r="AK562" s="19">
        <f t="shared" si="45"/>
        <v>0</v>
      </c>
      <c r="AL562" s="19">
        <f t="shared" si="47"/>
        <v>500</v>
      </c>
      <c r="AM562" s="12" t="s">
        <v>1975</v>
      </c>
    </row>
    <row r="563" spans="1:39" x14ac:dyDescent="0.25">
      <c r="A563" s="15" t="s">
        <v>1669</v>
      </c>
      <c r="B563" s="20" t="s">
        <v>1670</v>
      </c>
      <c r="C563" s="9"/>
      <c r="D563" s="9"/>
      <c r="E563" s="69">
        <v>500</v>
      </c>
      <c r="F563" s="12"/>
      <c r="G563" s="12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>
        <f t="shared" si="46"/>
        <v>500</v>
      </c>
      <c r="T563" s="19"/>
      <c r="U563" s="19"/>
      <c r="V563" s="63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9"/>
      <c r="AH563" s="19"/>
      <c r="AI563" s="19"/>
      <c r="AJ563" s="19"/>
      <c r="AK563" s="19">
        <f t="shared" si="45"/>
        <v>0</v>
      </c>
      <c r="AL563" s="19">
        <f t="shared" si="47"/>
        <v>500</v>
      </c>
      <c r="AM563" s="12" t="s">
        <v>1975</v>
      </c>
    </row>
    <row r="564" spans="1:39" x14ac:dyDescent="0.25">
      <c r="A564" s="15" t="s">
        <v>1671</v>
      </c>
      <c r="B564" s="16" t="s">
        <v>1672</v>
      </c>
      <c r="C564" s="9"/>
      <c r="D564" s="9"/>
      <c r="E564" s="69">
        <v>500</v>
      </c>
      <c r="F564" s="12"/>
      <c r="G564" s="12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>
        <f t="shared" si="46"/>
        <v>500</v>
      </c>
      <c r="T564" s="19"/>
      <c r="U564" s="19"/>
      <c r="V564" s="63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  <c r="AG564" s="19"/>
      <c r="AH564" s="19"/>
      <c r="AI564" s="19"/>
      <c r="AJ564" s="19"/>
      <c r="AK564" s="19">
        <f t="shared" si="45"/>
        <v>0</v>
      </c>
      <c r="AL564" s="19">
        <f t="shared" si="47"/>
        <v>500</v>
      </c>
      <c r="AM564" s="12" t="s">
        <v>1975</v>
      </c>
    </row>
    <row r="565" spans="1:39" x14ac:dyDescent="0.25">
      <c r="A565" s="15" t="s">
        <v>1673</v>
      </c>
      <c r="B565" s="16" t="s">
        <v>1674</v>
      </c>
      <c r="C565" s="9"/>
      <c r="D565" s="9"/>
      <c r="E565" s="69">
        <v>500</v>
      </c>
      <c r="F565" s="12"/>
      <c r="G565" s="12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>
        <f t="shared" si="46"/>
        <v>500</v>
      </c>
      <c r="T565" s="19"/>
      <c r="U565" s="19"/>
      <c r="V565" s="63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9"/>
      <c r="AH565" s="19"/>
      <c r="AI565" s="19"/>
      <c r="AJ565" s="19"/>
      <c r="AK565" s="19">
        <f t="shared" si="45"/>
        <v>0</v>
      </c>
      <c r="AL565" s="19">
        <f t="shared" si="47"/>
        <v>500</v>
      </c>
      <c r="AM565" s="12" t="s">
        <v>1975</v>
      </c>
    </row>
    <row r="566" spans="1:39" x14ac:dyDescent="0.25">
      <c r="A566" s="15" t="s">
        <v>1675</v>
      </c>
      <c r="B566" s="16" t="s">
        <v>1676</v>
      </c>
      <c r="C566" s="9"/>
      <c r="D566" s="9"/>
      <c r="E566" s="69">
        <v>500</v>
      </c>
      <c r="F566" s="12"/>
      <c r="G566" s="12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>
        <f t="shared" si="46"/>
        <v>500</v>
      </c>
      <c r="T566" s="19"/>
      <c r="U566" s="19"/>
      <c r="V566" s="63"/>
      <c r="W566" s="19"/>
      <c r="X566" s="19"/>
      <c r="Y566" s="19"/>
      <c r="Z566" s="19"/>
      <c r="AA566" s="19"/>
      <c r="AB566" s="19"/>
      <c r="AC566" s="19"/>
      <c r="AD566" s="19"/>
      <c r="AE566" s="19"/>
      <c r="AF566" s="19"/>
      <c r="AG566" s="19"/>
      <c r="AH566" s="19"/>
      <c r="AI566" s="19"/>
      <c r="AJ566" s="19"/>
      <c r="AK566" s="19">
        <f t="shared" si="45"/>
        <v>0</v>
      </c>
      <c r="AL566" s="19">
        <f t="shared" si="47"/>
        <v>500</v>
      </c>
      <c r="AM566" s="12" t="s">
        <v>1975</v>
      </c>
    </row>
    <row r="567" spans="1:39" x14ac:dyDescent="0.25">
      <c r="A567" s="15" t="s">
        <v>1677</v>
      </c>
      <c r="B567" s="16" t="s">
        <v>1678</v>
      </c>
      <c r="C567" s="9"/>
      <c r="D567" s="9"/>
      <c r="E567" s="69">
        <v>500</v>
      </c>
      <c r="F567" s="12"/>
      <c r="G567" s="12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>
        <f t="shared" si="46"/>
        <v>500</v>
      </c>
      <c r="T567" s="19"/>
      <c r="U567" s="19"/>
      <c r="V567" s="63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  <c r="AG567" s="19"/>
      <c r="AH567" s="19"/>
      <c r="AI567" s="19"/>
      <c r="AJ567" s="19"/>
      <c r="AK567" s="19">
        <f t="shared" si="45"/>
        <v>0</v>
      </c>
      <c r="AL567" s="19">
        <f t="shared" si="47"/>
        <v>500</v>
      </c>
      <c r="AM567" s="12" t="s">
        <v>1975</v>
      </c>
    </row>
    <row r="568" spans="1:39" x14ac:dyDescent="0.25">
      <c r="A568" s="15" t="s">
        <v>1679</v>
      </c>
      <c r="B568" s="16" t="s">
        <v>1680</v>
      </c>
      <c r="C568" s="9"/>
      <c r="D568" s="12" t="s">
        <v>1681</v>
      </c>
      <c r="E568" s="69">
        <v>0</v>
      </c>
      <c r="F568" s="12"/>
      <c r="G568" s="12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>
        <f t="shared" si="46"/>
        <v>0</v>
      </c>
      <c r="T568" s="19"/>
      <c r="U568" s="19"/>
      <c r="V568" s="63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  <c r="AG568" s="19"/>
      <c r="AH568" s="19"/>
      <c r="AI568" s="19"/>
      <c r="AJ568" s="19"/>
      <c r="AK568" s="19">
        <f>SUM(T568:AJ568)</f>
        <v>0</v>
      </c>
      <c r="AL568" s="19">
        <f>S568-AK568</f>
        <v>0</v>
      </c>
      <c r="AM568" s="12" t="s">
        <v>1990</v>
      </c>
    </row>
    <row r="569" spans="1:39" x14ac:dyDescent="0.25">
      <c r="A569" s="15" t="s">
        <v>1682</v>
      </c>
      <c r="B569" s="16" t="s">
        <v>1683</v>
      </c>
      <c r="C569" s="9"/>
      <c r="D569" s="12"/>
      <c r="E569" s="69">
        <v>0</v>
      </c>
      <c r="F569" s="12"/>
      <c r="G569" s="12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>
        <f t="shared" si="46"/>
        <v>0</v>
      </c>
      <c r="T569" s="19"/>
      <c r="U569" s="19"/>
      <c r="V569" s="63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9"/>
      <c r="AH569" s="19"/>
      <c r="AI569" s="19"/>
      <c r="AJ569" s="19"/>
      <c r="AK569" s="19">
        <f>SUM(T569:AJ569)</f>
        <v>0</v>
      </c>
      <c r="AL569" s="19">
        <f>S569-AK569</f>
        <v>0</v>
      </c>
      <c r="AM569" s="12" t="s">
        <v>1975</v>
      </c>
    </row>
    <row r="570" spans="1:39" x14ac:dyDescent="0.25">
      <c r="A570" s="15" t="s">
        <v>1684</v>
      </c>
      <c r="B570" s="16" t="s">
        <v>1685</v>
      </c>
      <c r="C570" s="9"/>
      <c r="D570" s="12"/>
      <c r="E570" s="69">
        <v>0</v>
      </c>
      <c r="F570" s="12"/>
      <c r="G570" s="12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>
        <f t="shared" si="46"/>
        <v>0</v>
      </c>
      <c r="T570" s="19"/>
      <c r="U570" s="19"/>
      <c r="V570" s="63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  <c r="AH570" s="19"/>
      <c r="AI570" s="19"/>
      <c r="AJ570" s="19"/>
      <c r="AK570" s="19">
        <f>SUM(T570:AJ570)</f>
        <v>0</v>
      </c>
      <c r="AL570" s="19">
        <f>S570-AK570</f>
        <v>0</v>
      </c>
      <c r="AM570" s="12">
        <v>9</v>
      </c>
    </row>
    <row r="571" spans="1:39" x14ac:dyDescent="0.25">
      <c r="A571" s="15" t="s">
        <v>1686</v>
      </c>
      <c r="B571" s="16" t="s">
        <v>1687</v>
      </c>
      <c r="C571" s="9"/>
      <c r="D571" s="12"/>
      <c r="E571" s="69">
        <v>500</v>
      </c>
      <c r="F571" s="12"/>
      <c r="G571" s="12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>
        <f t="shared" si="46"/>
        <v>500</v>
      </c>
      <c r="T571" s="19"/>
      <c r="U571" s="19"/>
      <c r="V571" s="63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9"/>
      <c r="AH571" s="19"/>
      <c r="AI571" s="19"/>
      <c r="AJ571" s="19"/>
      <c r="AK571" s="19">
        <f>SUM(T571:AJ571)</f>
        <v>0</v>
      </c>
      <c r="AL571" s="19">
        <f>S571-AK571</f>
        <v>500</v>
      </c>
      <c r="AM571" s="12" t="s">
        <v>1975</v>
      </c>
    </row>
    <row r="572" spans="1:39" x14ac:dyDescent="0.25">
      <c r="A572" s="15" t="s">
        <v>1688</v>
      </c>
      <c r="B572" s="16" t="s">
        <v>1689</v>
      </c>
      <c r="C572" s="9"/>
      <c r="D572" s="12"/>
      <c r="E572" s="69">
        <v>500</v>
      </c>
      <c r="F572" s="12"/>
      <c r="G572" s="12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>
        <f t="shared" si="46"/>
        <v>500</v>
      </c>
      <c r="T572" s="19"/>
      <c r="U572" s="19"/>
      <c r="V572" s="63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  <c r="AG572" s="19"/>
      <c r="AH572" s="19"/>
      <c r="AI572" s="19"/>
      <c r="AJ572" s="19"/>
      <c r="AK572" s="19">
        <f>SUM(T572:AJ572)</f>
        <v>0</v>
      </c>
      <c r="AL572" s="19">
        <f>S572-AK572</f>
        <v>500</v>
      </c>
      <c r="AM572" s="12" t="s">
        <v>1975</v>
      </c>
    </row>
    <row r="573" spans="1:39" x14ac:dyDescent="0.25">
      <c r="A573" s="15" t="s">
        <v>1690</v>
      </c>
      <c r="B573" s="16" t="s">
        <v>1691</v>
      </c>
      <c r="C573" s="9"/>
      <c r="D573" s="12" t="s">
        <v>1681</v>
      </c>
      <c r="E573" s="69">
        <v>500</v>
      </c>
      <c r="F573" s="12"/>
      <c r="G573" s="12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>
        <v>500</v>
      </c>
      <c r="T573" s="19"/>
      <c r="U573" s="19"/>
      <c r="V573" s="63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  <c r="AG573" s="19"/>
      <c r="AH573" s="19"/>
      <c r="AI573" s="19"/>
      <c r="AJ573" s="19"/>
      <c r="AK573" s="19">
        <v>0</v>
      </c>
      <c r="AL573" s="19">
        <v>500</v>
      </c>
      <c r="AM573" s="12" t="s">
        <v>1975</v>
      </c>
    </row>
    <row r="574" spans="1:39" x14ac:dyDescent="0.25">
      <c r="A574" s="15" t="s">
        <v>1692</v>
      </c>
      <c r="B574" s="16" t="s">
        <v>1693</v>
      </c>
      <c r="C574" s="9"/>
      <c r="D574" s="12" t="s">
        <v>450</v>
      </c>
      <c r="E574" s="69">
        <v>500</v>
      </c>
      <c r="F574" s="12"/>
      <c r="G574" s="12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>
        <f>SUM(E574:R574)</f>
        <v>500</v>
      </c>
      <c r="T574" s="19"/>
      <c r="U574" s="19"/>
      <c r="V574" s="63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  <c r="AG574" s="19"/>
      <c r="AH574" s="19"/>
      <c r="AI574" s="19"/>
      <c r="AJ574" s="19"/>
      <c r="AK574" s="19">
        <f>SUM(T574:AJ574)</f>
        <v>0</v>
      </c>
      <c r="AL574" s="19">
        <f>S574-AK574</f>
        <v>500</v>
      </c>
      <c r="AM574" s="12" t="s">
        <v>1975</v>
      </c>
    </row>
    <row r="575" spans="1:39" x14ac:dyDescent="0.25">
      <c r="A575" s="15" t="s">
        <v>1694</v>
      </c>
      <c r="B575" s="16" t="s">
        <v>1695</v>
      </c>
      <c r="C575" s="9"/>
      <c r="D575" s="12" t="s">
        <v>450</v>
      </c>
      <c r="E575" s="69">
        <v>500</v>
      </c>
      <c r="F575" s="12"/>
      <c r="G575" s="12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>
        <v>500</v>
      </c>
      <c r="T575" s="19"/>
      <c r="U575" s="19"/>
      <c r="V575" s="63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  <c r="AG575" s="19"/>
      <c r="AH575" s="19"/>
      <c r="AI575" s="19"/>
      <c r="AJ575" s="19"/>
      <c r="AK575" s="19">
        <v>0</v>
      </c>
      <c r="AL575" s="19">
        <v>500</v>
      </c>
      <c r="AM575" s="12" t="s">
        <v>1975</v>
      </c>
    </row>
    <row r="576" spans="1:39" x14ac:dyDescent="0.25">
      <c r="A576" s="15" t="s">
        <v>1696</v>
      </c>
      <c r="B576" s="16" t="s">
        <v>1697</v>
      </c>
      <c r="C576" s="9"/>
      <c r="D576" s="12" t="s">
        <v>450</v>
      </c>
      <c r="E576" s="69">
        <v>0</v>
      </c>
      <c r="F576" s="12"/>
      <c r="G576" s="12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>
        <f t="shared" ref="S576:S581" si="48">SUM(E576:R576)</f>
        <v>0</v>
      </c>
      <c r="T576" s="19"/>
      <c r="U576" s="19"/>
      <c r="V576" s="63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  <c r="AG576" s="19"/>
      <c r="AH576" s="19"/>
      <c r="AI576" s="19"/>
      <c r="AJ576" s="19"/>
      <c r="AK576" s="19">
        <f t="shared" ref="AK576:AK581" si="49">SUM(T576:AJ576)</f>
        <v>0</v>
      </c>
      <c r="AL576" s="19">
        <f t="shared" ref="AL576:AL581" si="50">S576-AK576</f>
        <v>0</v>
      </c>
      <c r="AM576" s="12" t="s">
        <v>1975</v>
      </c>
    </row>
    <row r="577" spans="1:85" x14ac:dyDescent="0.25">
      <c r="A577" s="15" t="s">
        <v>1698</v>
      </c>
      <c r="B577" s="16" t="s">
        <v>1699</v>
      </c>
      <c r="C577" s="9"/>
      <c r="D577" s="12" t="s">
        <v>450</v>
      </c>
      <c r="E577" s="69">
        <v>500</v>
      </c>
      <c r="F577" s="12"/>
      <c r="G577" s="12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>
        <f t="shared" si="48"/>
        <v>500</v>
      </c>
      <c r="T577" s="19"/>
      <c r="U577" s="19"/>
      <c r="V577" s="63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  <c r="AG577" s="19"/>
      <c r="AH577" s="19"/>
      <c r="AI577" s="19"/>
      <c r="AJ577" s="19"/>
      <c r="AK577" s="19">
        <f t="shared" si="49"/>
        <v>0</v>
      </c>
      <c r="AL577" s="19">
        <f t="shared" si="50"/>
        <v>500</v>
      </c>
      <c r="AM577" s="12" t="s">
        <v>1975</v>
      </c>
    </row>
    <row r="578" spans="1:85" x14ac:dyDescent="0.25">
      <c r="A578" s="15" t="s">
        <v>1700</v>
      </c>
      <c r="B578" s="16" t="s">
        <v>1701</v>
      </c>
      <c r="C578" s="9"/>
      <c r="D578" s="12" t="s">
        <v>450</v>
      </c>
      <c r="E578" s="69">
        <v>1000</v>
      </c>
      <c r="F578" s="12"/>
      <c r="G578" s="12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>
        <f t="shared" si="48"/>
        <v>1000</v>
      </c>
      <c r="T578" s="19"/>
      <c r="U578" s="19"/>
      <c r="V578" s="63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  <c r="AG578" s="19"/>
      <c r="AH578" s="19"/>
      <c r="AI578" s="19"/>
      <c r="AJ578" s="19"/>
      <c r="AK578" s="19">
        <f t="shared" si="49"/>
        <v>0</v>
      </c>
      <c r="AL578" s="19">
        <f t="shared" si="50"/>
        <v>1000</v>
      </c>
      <c r="AM578" s="12" t="s">
        <v>1975</v>
      </c>
    </row>
    <row r="579" spans="1:85" x14ac:dyDescent="0.25">
      <c r="A579" s="15" t="s">
        <v>1702</v>
      </c>
      <c r="B579" s="16" t="s">
        <v>1703</v>
      </c>
      <c r="C579" s="9"/>
      <c r="D579" s="12" t="s">
        <v>450</v>
      </c>
      <c r="E579" s="69">
        <v>500</v>
      </c>
      <c r="F579" s="12"/>
      <c r="G579" s="12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>
        <f t="shared" si="48"/>
        <v>500</v>
      </c>
      <c r="T579" s="19"/>
      <c r="U579" s="19"/>
      <c r="V579" s="63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  <c r="AG579" s="19"/>
      <c r="AH579" s="19"/>
      <c r="AI579" s="19"/>
      <c r="AJ579" s="19"/>
      <c r="AK579" s="19">
        <f t="shared" si="49"/>
        <v>0</v>
      </c>
      <c r="AL579" s="19">
        <f t="shared" si="50"/>
        <v>500</v>
      </c>
      <c r="AM579" s="12" t="s">
        <v>1975</v>
      </c>
    </row>
    <row r="580" spans="1:85" s="3" customFormat="1" x14ac:dyDescent="0.25">
      <c r="A580" s="15" t="s">
        <v>1704</v>
      </c>
      <c r="B580" s="16" t="s">
        <v>1705</v>
      </c>
      <c r="C580" s="9"/>
      <c r="D580" s="12" t="s">
        <v>450</v>
      </c>
      <c r="E580" s="69">
        <v>0</v>
      </c>
      <c r="F580" s="12"/>
      <c r="G580" s="12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>
        <f t="shared" si="48"/>
        <v>0</v>
      </c>
      <c r="T580" s="19"/>
      <c r="U580" s="19"/>
      <c r="V580" s="63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  <c r="AG580" s="19"/>
      <c r="AH580" s="19"/>
      <c r="AI580" s="19"/>
      <c r="AJ580" s="19"/>
      <c r="AK580" s="19">
        <f t="shared" si="49"/>
        <v>0</v>
      </c>
      <c r="AL580" s="19">
        <f t="shared" si="50"/>
        <v>0</v>
      </c>
      <c r="AM580" s="12" t="s">
        <v>1975</v>
      </c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7"/>
      <c r="CG580" s="31"/>
    </row>
    <row r="581" spans="1:85" s="6" customFormat="1" x14ac:dyDescent="0.25">
      <c r="A581" s="15" t="s">
        <v>1706</v>
      </c>
      <c r="B581" s="16" t="s">
        <v>1707</v>
      </c>
      <c r="C581" s="9"/>
      <c r="D581" s="12" t="s">
        <v>450</v>
      </c>
      <c r="E581" s="69">
        <v>500</v>
      </c>
      <c r="F581" s="12"/>
      <c r="G581" s="12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>
        <f t="shared" si="48"/>
        <v>500</v>
      </c>
      <c r="T581" s="19"/>
      <c r="U581" s="19"/>
      <c r="V581" s="63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  <c r="AG581" s="19"/>
      <c r="AH581" s="19"/>
      <c r="AI581" s="19"/>
      <c r="AJ581" s="19"/>
      <c r="AK581" s="19">
        <f t="shared" si="49"/>
        <v>0</v>
      </c>
      <c r="AL581" s="19">
        <f t="shared" si="50"/>
        <v>500</v>
      </c>
      <c r="AM581" s="12" t="s">
        <v>1975</v>
      </c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7"/>
      <c r="CG581" s="32"/>
    </row>
    <row r="582" spans="1:85" s="6" customFormat="1" x14ac:dyDescent="0.25">
      <c r="A582" s="15" t="s">
        <v>1708</v>
      </c>
      <c r="B582" s="16" t="s">
        <v>1709</v>
      </c>
      <c r="C582" s="9"/>
      <c r="D582" s="12" t="s">
        <v>1681</v>
      </c>
      <c r="E582" s="69">
        <v>3</v>
      </c>
      <c r="F582" s="12"/>
      <c r="G582" s="12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>
        <v>3</v>
      </c>
      <c r="T582" s="19"/>
      <c r="U582" s="19"/>
      <c r="V582" s="63"/>
      <c r="W582" s="19"/>
      <c r="X582" s="19"/>
      <c r="Y582" s="19"/>
      <c r="Z582" s="19"/>
      <c r="AA582" s="19"/>
      <c r="AB582" s="19"/>
      <c r="AC582" s="19"/>
      <c r="AD582" s="19"/>
      <c r="AE582" s="19"/>
      <c r="AF582" s="19"/>
      <c r="AG582" s="19"/>
      <c r="AH582" s="19"/>
      <c r="AI582" s="19"/>
      <c r="AJ582" s="19"/>
      <c r="AK582" s="19">
        <v>0</v>
      </c>
      <c r="AL582" s="19">
        <v>3</v>
      </c>
      <c r="AM582" s="12" t="s">
        <v>1991</v>
      </c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7"/>
      <c r="CG582" s="32"/>
    </row>
    <row r="583" spans="1:85" s="3" customFormat="1" x14ac:dyDescent="0.25">
      <c r="A583" s="15" t="s">
        <v>1710</v>
      </c>
      <c r="B583" s="16" t="s">
        <v>1711</v>
      </c>
      <c r="C583" s="9"/>
      <c r="D583" s="12" t="s">
        <v>450</v>
      </c>
      <c r="E583" s="69">
        <v>500</v>
      </c>
      <c r="F583" s="12"/>
      <c r="G583" s="12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>
        <f>SUM(E583:R583)</f>
        <v>500</v>
      </c>
      <c r="T583" s="19"/>
      <c r="U583" s="19"/>
      <c r="V583" s="63"/>
      <c r="W583" s="19"/>
      <c r="X583" s="19"/>
      <c r="Y583" s="19"/>
      <c r="Z583" s="19"/>
      <c r="AA583" s="19"/>
      <c r="AB583" s="19"/>
      <c r="AC583" s="19"/>
      <c r="AD583" s="19"/>
      <c r="AE583" s="19"/>
      <c r="AF583" s="19"/>
      <c r="AG583" s="19"/>
      <c r="AH583" s="19"/>
      <c r="AI583" s="19"/>
      <c r="AJ583" s="19"/>
      <c r="AK583" s="19">
        <f>SUM(T583:AJ583)</f>
        <v>0</v>
      </c>
      <c r="AL583" s="19">
        <f>S583-AK583</f>
        <v>500</v>
      </c>
      <c r="AM583" s="12" t="s">
        <v>1975</v>
      </c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7"/>
      <c r="CG583" s="31"/>
    </row>
    <row r="584" spans="1:85" s="7" customFormat="1" x14ac:dyDescent="0.25">
      <c r="A584" s="15" t="s">
        <v>1712</v>
      </c>
      <c r="B584" s="16" t="s">
        <v>1713</v>
      </c>
      <c r="C584" s="9"/>
      <c r="D584" s="12" t="s">
        <v>450</v>
      </c>
      <c r="E584" s="69">
        <v>500</v>
      </c>
      <c r="F584" s="12"/>
      <c r="G584" s="12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>
        <f>SUM(E584:R584)</f>
        <v>500</v>
      </c>
      <c r="T584" s="19"/>
      <c r="U584" s="19"/>
      <c r="V584" s="63"/>
      <c r="W584" s="19"/>
      <c r="X584" s="19"/>
      <c r="Y584" s="19"/>
      <c r="Z584" s="19"/>
      <c r="AA584" s="19"/>
      <c r="AB584" s="19"/>
      <c r="AC584" s="19"/>
      <c r="AD584" s="19"/>
      <c r="AE584" s="19"/>
      <c r="AF584" s="19"/>
      <c r="AG584" s="19"/>
      <c r="AH584" s="19"/>
      <c r="AI584" s="19"/>
      <c r="AJ584" s="19"/>
      <c r="AK584" s="19">
        <f>SUM(T584:AJ584)</f>
        <v>0</v>
      </c>
      <c r="AL584" s="19">
        <f>S584-AK584</f>
        <v>500</v>
      </c>
      <c r="AM584" s="12" t="s">
        <v>1975</v>
      </c>
    </row>
    <row r="585" spans="1:85" s="7" customFormat="1" x14ac:dyDescent="0.25">
      <c r="A585" s="15" t="s">
        <v>2004</v>
      </c>
      <c r="B585" s="16" t="s">
        <v>2005</v>
      </c>
      <c r="C585" s="9"/>
      <c r="D585" s="12" t="s">
        <v>450</v>
      </c>
      <c r="E585" s="69">
        <v>500</v>
      </c>
      <c r="F585" s="12"/>
      <c r="G585" s="12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>
        <v>500</v>
      </c>
      <c r="T585" s="19"/>
      <c r="U585" s="19"/>
      <c r="V585" s="63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  <c r="AG585" s="19"/>
      <c r="AH585" s="19"/>
      <c r="AI585" s="19"/>
      <c r="AJ585" s="19"/>
      <c r="AK585" s="19">
        <v>0</v>
      </c>
      <c r="AL585" s="19">
        <v>500</v>
      </c>
      <c r="AM585" s="12" t="s">
        <v>1975</v>
      </c>
    </row>
    <row r="586" spans="1:85" s="7" customFormat="1" x14ac:dyDescent="0.25">
      <c r="A586" s="15" t="s">
        <v>2006</v>
      </c>
      <c r="B586" s="16" t="s">
        <v>2007</v>
      </c>
      <c r="C586" s="9"/>
      <c r="D586" s="12"/>
      <c r="E586" s="69">
        <v>500</v>
      </c>
      <c r="F586" s="12"/>
      <c r="G586" s="12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>
        <v>500</v>
      </c>
      <c r="T586" s="19"/>
      <c r="U586" s="19"/>
      <c r="V586" s="63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  <c r="AG586" s="19"/>
      <c r="AH586" s="19"/>
      <c r="AI586" s="19"/>
      <c r="AJ586" s="19"/>
      <c r="AK586" s="19">
        <v>0</v>
      </c>
      <c r="AL586" s="19">
        <v>500</v>
      </c>
      <c r="AM586" s="12" t="s">
        <v>1975</v>
      </c>
    </row>
    <row r="587" spans="1:85" s="7" customFormat="1" x14ac:dyDescent="0.25">
      <c r="A587" s="15" t="s">
        <v>2013</v>
      </c>
      <c r="B587" s="16" t="s">
        <v>2124</v>
      </c>
      <c r="C587" s="9"/>
      <c r="D587" s="12"/>
      <c r="E587" s="69">
        <v>0</v>
      </c>
      <c r="F587" s="12"/>
      <c r="G587" s="12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>
        <v>0</v>
      </c>
      <c r="T587" s="19"/>
      <c r="U587" s="19"/>
      <c r="V587" s="63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  <c r="AG587" s="19"/>
      <c r="AH587" s="19"/>
      <c r="AI587" s="19"/>
      <c r="AJ587" s="19"/>
      <c r="AK587" s="19">
        <f>T587+U587+V587+W587+X587+Y587+Z587+AA587+AB587+AC587+AD587+AE587+AF587+AG587+AJ587</f>
        <v>0</v>
      </c>
      <c r="AL587" s="19">
        <f t="shared" ref="AL587:AL622" si="51">S587-AK587</f>
        <v>0</v>
      </c>
      <c r="AM587" s="12" t="s">
        <v>1975</v>
      </c>
    </row>
    <row r="588" spans="1:85" s="7" customFormat="1" x14ac:dyDescent="0.25">
      <c r="A588" s="15" t="s">
        <v>2014</v>
      </c>
      <c r="B588" s="16" t="s">
        <v>2015</v>
      </c>
      <c r="C588" s="9"/>
      <c r="D588" s="12"/>
      <c r="E588" s="69">
        <v>0</v>
      </c>
      <c r="F588" s="12"/>
      <c r="G588" s="12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>
        <f>H588+I588+J588+K588+L588+M588+N588+O588+P588+R588</f>
        <v>0</v>
      </c>
      <c r="T588" s="19"/>
      <c r="U588" s="19"/>
      <c r="V588" s="63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  <c r="AG588" s="19"/>
      <c r="AH588" s="19"/>
      <c r="AI588" s="19"/>
      <c r="AJ588" s="19"/>
      <c r="AK588" s="19">
        <f>T588+U588+V588+W588+X588+Y588+Z588+AA588+AB588+AC588+AD588+AE588+AF588+AG588+AJ588</f>
        <v>0</v>
      </c>
      <c r="AL588" s="19">
        <f t="shared" si="51"/>
        <v>0</v>
      </c>
      <c r="AM588" s="12" t="s">
        <v>1975</v>
      </c>
    </row>
    <row r="589" spans="1:85" s="7" customFormat="1" x14ac:dyDescent="0.25">
      <c r="A589" s="15" t="s">
        <v>2016</v>
      </c>
      <c r="B589" s="16" t="s">
        <v>2017</v>
      </c>
      <c r="C589" s="9"/>
      <c r="D589" s="12"/>
      <c r="E589" s="69">
        <v>500</v>
      </c>
      <c r="F589" s="12"/>
      <c r="G589" s="12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>
        <f>H589+I589+J589+K589+L589+M589+N589+O589+P589+R589</f>
        <v>0</v>
      </c>
      <c r="T589" s="19"/>
      <c r="U589" s="19"/>
      <c r="V589" s="63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  <c r="AG589" s="19"/>
      <c r="AH589" s="19"/>
      <c r="AI589" s="19"/>
      <c r="AJ589" s="19"/>
      <c r="AK589" s="19">
        <f>T589+U589+V589+W589+X589+Y589+Z589+AA589+AB589+AC589+AD589+AE589+AF589+AG589+AJ589</f>
        <v>0</v>
      </c>
      <c r="AL589" s="19">
        <f t="shared" si="51"/>
        <v>0</v>
      </c>
      <c r="AM589" s="12" t="s">
        <v>1975</v>
      </c>
    </row>
    <row r="590" spans="1:85" s="7" customFormat="1" x14ac:dyDescent="0.25">
      <c r="A590" s="15" t="s">
        <v>2018</v>
      </c>
      <c r="B590" s="16" t="s">
        <v>2019</v>
      </c>
      <c r="C590" s="9"/>
      <c r="D590" s="12"/>
      <c r="E590" s="69">
        <v>0</v>
      </c>
      <c r="F590" s="12"/>
      <c r="G590" s="12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>
        <f>H590+I590+J590+K590+L590+M590+N590+O590+P590+R590</f>
        <v>0</v>
      </c>
      <c r="T590" s="19"/>
      <c r="U590" s="19"/>
      <c r="V590" s="63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  <c r="AG590" s="19"/>
      <c r="AH590" s="19"/>
      <c r="AI590" s="19"/>
      <c r="AJ590" s="19"/>
      <c r="AK590" s="19">
        <f>T590+U590+V590+W590+X590+Y590+Z590+AA590+AB590+AC590+AD590+AE590+AF590+AG590+AJ590</f>
        <v>0</v>
      </c>
      <c r="AL590" s="19">
        <f t="shared" si="51"/>
        <v>0</v>
      </c>
      <c r="AM590" s="12" t="s">
        <v>1975</v>
      </c>
    </row>
    <row r="591" spans="1:85" s="7" customFormat="1" x14ac:dyDescent="0.25">
      <c r="A591" s="15" t="s">
        <v>2022</v>
      </c>
      <c r="B591" s="16" t="s">
        <v>2023</v>
      </c>
      <c r="C591" s="9"/>
      <c r="D591" s="12" t="s">
        <v>2125</v>
      </c>
      <c r="E591" s="69">
        <v>480</v>
      </c>
      <c r="F591" s="12"/>
      <c r="G591" s="12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>
        <f>SUM(E591:R591)</f>
        <v>480</v>
      </c>
      <c r="T591" s="19"/>
      <c r="U591" s="19"/>
      <c r="V591" s="63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  <c r="AG591" s="19"/>
      <c r="AH591" s="19"/>
      <c r="AI591" s="19"/>
      <c r="AJ591" s="19"/>
      <c r="AK591" s="19">
        <f>T591+U591+V591+W591+X591+Y591+Z591+AA591+AB591+AC591+AD591+AE591+AF591+AG591+AJ591</f>
        <v>0</v>
      </c>
      <c r="AL591" s="19">
        <f t="shared" si="51"/>
        <v>480</v>
      </c>
      <c r="AM591" s="12" t="s">
        <v>1982</v>
      </c>
    </row>
    <row r="592" spans="1:85" s="7" customFormat="1" x14ac:dyDescent="0.25">
      <c r="A592" s="15" t="s">
        <v>2031</v>
      </c>
      <c r="B592" s="16" t="s">
        <v>2032</v>
      </c>
      <c r="C592" s="9"/>
      <c r="D592" s="12" t="s">
        <v>1681</v>
      </c>
      <c r="E592" s="69">
        <v>10</v>
      </c>
      <c r="F592" s="12"/>
      <c r="G592" s="12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>
        <f t="shared" ref="S592:S623" si="52">SUM(E592:R592)</f>
        <v>10</v>
      </c>
      <c r="T592" s="19"/>
      <c r="U592" s="19"/>
      <c r="V592" s="63">
        <v>1</v>
      </c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  <c r="AG592" s="19"/>
      <c r="AH592" s="19"/>
      <c r="AI592" s="19"/>
      <c r="AJ592" s="19"/>
      <c r="AK592" s="19">
        <f t="shared" ref="AK592:AK622" si="53">SUM(T592:AJ592)</f>
        <v>1</v>
      </c>
      <c r="AL592" s="19">
        <f t="shared" si="51"/>
        <v>9</v>
      </c>
      <c r="AM592" s="12" t="s">
        <v>1987</v>
      </c>
    </row>
    <row r="593" spans="1:39" s="7" customFormat="1" x14ac:dyDescent="0.25">
      <c r="A593" s="15" t="s">
        <v>2058</v>
      </c>
      <c r="B593" s="16" t="s">
        <v>2059</v>
      </c>
      <c r="C593" s="9"/>
      <c r="D593" s="12" t="s">
        <v>450</v>
      </c>
      <c r="E593" s="69">
        <v>0</v>
      </c>
      <c r="F593" s="12"/>
      <c r="G593" s="12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>
        <f t="shared" si="52"/>
        <v>0</v>
      </c>
      <c r="T593" s="19"/>
      <c r="U593" s="19"/>
      <c r="V593" s="63"/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  <c r="AG593" s="19"/>
      <c r="AH593" s="19"/>
      <c r="AI593" s="19"/>
      <c r="AJ593" s="19"/>
      <c r="AK593" s="19">
        <f t="shared" si="53"/>
        <v>0</v>
      </c>
      <c r="AL593" s="19">
        <f t="shared" si="51"/>
        <v>0</v>
      </c>
      <c r="AM593" s="12" t="s">
        <v>1975</v>
      </c>
    </row>
    <row r="594" spans="1:39" x14ac:dyDescent="0.25">
      <c r="A594" s="15" t="s">
        <v>2061</v>
      </c>
      <c r="B594" s="16" t="s">
        <v>2060</v>
      </c>
      <c r="C594" s="9"/>
      <c r="D594" s="12" t="s">
        <v>450</v>
      </c>
      <c r="E594" s="69">
        <v>0</v>
      </c>
      <c r="F594" s="12"/>
      <c r="G594" s="12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>
        <f t="shared" si="52"/>
        <v>0</v>
      </c>
      <c r="T594" s="19"/>
      <c r="U594" s="19"/>
      <c r="V594" s="63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  <c r="AG594" s="19"/>
      <c r="AH594" s="19"/>
      <c r="AI594" s="19"/>
      <c r="AJ594" s="19"/>
      <c r="AK594" s="19">
        <f t="shared" si="53"/>
        <v>0</v>
      </c>
      <c r="AL594" s="19">
        <f t="shared" si="51"/>
        <v>0</v>
      </c>
      <c r="AM594" s="12" t="s">
        <v>1975</v>
      </c>
    </row>
    <row r="595" spans="1:39" x14ac:dyDescent="0.25">
      <c r="A595" s="15" t="s">
        <v>2063</v>
      </c>
      <c r="B595" s="16" t="s">
        <v>2062</v>
      </c>
      <c r="C595" s="9"/>
      <c r="D595" s="12" t="s">
        <v>450</v>
      </c>
      <c r="E595" s="69">
        <v>0</v>
      </c>
      <c r="F595" s="12"/>
      <c r="G595" s="12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>
        <f t="shared" si="52"/>
        <v>0</v>
      </c>
      <c r="T595" s="19"/>
      <c r="U595" s="19"/>
      <c r="V595" s="63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  <c r="AG595" s="19"/>
      <c r="AH595" s="19"/>
      <c r="AI595" s="19"/>
      <c r="AJ595" s="19"/>
      <c r="AK595" s="19">
        <f t="shared" si="53"/>
        <v>0</v>
      </c>
      <c r="AL595" s="19">
        <f t="shared" si="51"/>
        <v>0</v>
      </c>
      <c r="AM595" s="12" t="s">
        <v>1975</v>
      </c>
    </row>
    <row r="596" spans="1:39" x14ac:dyDescent="0.25">
      <c r="A596" s="15" t="s">
        <v>2064</v>
      </c>
      <c r="B596" s="16" t="s">
        <v>2065</v>
      </c>
      <c r="C596" s="9"/>
      <c r="D596" s="12" t="s">
        <v>450</v>
      </c>
      <c r="E596" s="69">
        <v>0</v>
      </c>
      <c r="F596" s="12"/>
      <c r="G596" s="12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>
        <f t="shared" si="52"/>
        <v>0</v>
      </c>
      <c r="T596" s="19"/>
      <c r="U596" s="19"/>
      <c r="V596" s="63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  <c r="AG596" s="19"/>
      <c r="AH596" s="19"/>
      <c r="AI596" s="19"/>
      <c r="AJ596" s="19"/>
      <c r="AK596" s="19">
        <f t="shared" si="53"/>
        <v>0</v>
      </c>
      <c r="AL596" s="19">
        <f t="shared" si="51"/>
        <v>0</v>
      </c>
      <c r="AM596" s="12" t="s">
        <v>1975</v>
      </c>
    </row>
    <row r="597" spans="1:39" x14ac:dyDescent="0.25">
      <c r="A597" s="15" t="s">
        <v>2066</v>
      </c>
      <c r="B597" s="16" t="s">
        <v>2067</v>
      </c>
      <c r="C597" s="9"/>
      <c r="D597" s="12" t="s">
        <v>450</v>
      </c>
      <c r="E597" s="69">
        <v>0</v>
      </c>
      <c r="F597" s="12"/>
      <c r="G597" s="12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>
        <f t="shared" si="52"/>
        <v>0</v>
      </c>
      <c r="T597" s="19"/>
      <c r="U597" s="19"/>
      <c r="V597" s="63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  <c r="AG597" s="19"/>
      <c r="AH597" s="19"/>
      <c r="AI597" s="19"/>
      <c r="AJ597" s="19"/>
      <c r="AK597" s="19">
        <f t="shared" si="53"/>
        <v>0</v>
      </c>
      <c r="AL597" s="19">
        <f t="shared" si="51"/>
        <v>0</v>
      </c>
      <c r="AM597" s="12" t="s">
        <v>1975</v>
      </c>
    </row>
    <row r="598" spans="1:39" x14ac:dyDescent="0.25">
      <c r="A598" s="15" t="s">
        <v>2068</v>
      </c>
      <c r="B598" s="16" t="s">
        <v>2069</v>
      </c>
      <c r="C598" s="9"/>
      <c r="D598" s="12" t="s">
        <v>450</v>
      </c>
      <c r="E598" s="69">
        <v>0</v>
      </c>
      <c r="F598" s="12"/>
      <c r="G598" s="12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>
        <f t="shared" si="52"/>
        <v>0</v>
      </c>
      <c r="T598" s="19"/>
      <c r="U598" s="19"/>
      <c r="V598" s="63"/>
      <c r="W598" s="19"/>
      <c r="X598" s="19"/>
      <c r="Y598" s="19"/>
      <c r="Z598" s="19"/>
      <c r="AA598" s="19"/>
      <c r="AB598" s="19"/>
      <c r="AC598" s="19"/>
      <c r="AD598" s="19"/>
      <c r="AE598" s="19"/>
      <c r="AF598" s="19"/>
      <c r="AG598" s="19"/>
      <c r="AH598" s="19"/>
      <c r="AI598" s="19"/>
      <c r="AJ598" s="19"/>
      <c r="AK598" s="19">
        <f t="shared" si="53"/>
        <v>0</v>
      </c>
      <c r="AL598" s="19">
        <f t="shared" si="51"/>
        <v>0</v>
      </c>
      <c r="AM598" s="12" t="s">
        <v>2070</v>
      </c>
    </row>
    <row r="599" spans="1:39" x14ac:dyDescent="0.25">
      <c r="A599" s="15" t="s">
        <v>2075</v>
      </c>
      <c r="B599" s="16" t="s">
        <v>2076</v>
      </c>
      <c r="C599" s="9"/>
      <c r="D599" s="12" t="s">
        <v>450</v>
      </c>
      <c r="E599" s="69">
        <v>0</v>
      </c>
      <c r="F599" s="12"/>
      <c r="G599" s="12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>
        <f t="shared" si="52"/>
        <v>0</v>
      </c>
      <c r="T599" s="19"/>
      <c r="U599" s="19"/>
      <c r="V599" s="63"/>
      <c r="W599" s="19"/>
      <c r="X599" s="19"/>
      <c r="Y599" s="19"/>
      <c r="Z599" s="19"/>
      <c r="AA599" s="19"/>
      <c r="AB599" s="19"/>
      <c r="AC599" s="19"/>
      <c r="AD599" s="19"/>
      <c r="AE599" s="19"/>
      <c r="AF599" s="19"/>
      <c r="AG599" s="19"/>
      <c r="AH599" s="19"/>
      <c r="AI599" s="19"/>
      <c r="AJ599" s="19"/>
      <c r="AK599" s="19">
        <f t="shared" si="53"/>
        <v>0</v>
      </c>
      <c r="AL599" s="19">
        <f t="shared" si="51"/>
        <v>0</v>
      </c>
      <c r="AM599" s="12" t="s">
        <v>1975</v>
      </c>
    </row>
    <row r="600" spans="1:39" x14ac:dyDescent="0.25">
      <c r="A600" s="15" t="s">
        <v>2084</v>
      </c>
      <c r="B600" s="16" t="s">
        <v>2086</v>
      </c>
      <c r="C600" s="9"/>
      <c r="D600" s="12" t="s">
        <v>450</v>
      </c>
      <c r="E600" s="69">
        <v>500</v>
      </c>
      <c r="F600" s="12"/>
      <c r="G600" s="12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>
        <f t="shared" si="52"/>
        <v>500</v>
      </c>
      <c r="T600" s="19"/>
      <c r="U600" s="19"/>
      <c r="V600" s="63"/>
      <c r="W600" s="19"/>
      <c r="X600" s="19"/>
      <c r="Y600" s="19"/>
      <c r="Z600" s="19"/>
      <c r="AA600" s="19"/>
      <c r="AB600" s="19"/>
      <c r="AC600" s="19"/>
      <c r="AD600" s="19"/>
      <c r="AE600" s="19"/>
      <c r="AF600" s="19"/>
      <c r="AG600" s="19"/>
      <c r="AH600" s="19"/>
      <c r="AI600" s="19"/>
      <c r="AJ600" s="19"/>
      <c r="AK600" s="19">
        <f t="shared" si="53"/>
        <v>0</v>
      </c>
      <c r="AL600" s="19">
        <f t="shared" si="51"/>
        <v>500</v>
      </c>
      <c r="AM600" s="12" t="s">
        <v>1975</v>
      </c>
    </row>
    <row r="601" spans="1:39" x14ac:dyDescent="0.25">
      <c r="A601" s="15" t="s">
        <v>2085</v>
      </c>
      <c r="B601" s="16" t="s">
        <v>2087</v>
      </c>
      <c r="C601" s="9"/>
      <c r="D601" s="12" t="s">
        <v>450</v>
      </c>
      <c r="E601" s="69">
        <v>500</v>
      </c>
      <c r="F601" s="12"/>
      <c r="G601" s="12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>
        <f t="shared" si="52"/>
        <v>500</v>
      </c>
      <c r="T601" s="19"/>
      <c r="U601" s="19"/>
      <c r="V601" s="63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  <c r="AG601" s="19"/>
      <c r="AH601" s="19"/>
      <c r="AI601" s="19"/>
      <c r="AJ601" s="19"/>
      <c r="AK601" s="19">
        <f t="shared" si="53"/>
        <v>0</v>
      </c>
      <c r="AL601" s="19">
        <f t="shared" si="51"/>
        <v>500</v>
      </c>
      <c r="AM601" s="12" t="s">
        <v>1975</v>
      </c>
    </row>
    <row r="602" spans="1:39" x14ac:dyDescent="0.25">
      <c r="A602" s="15" t="s">
        <v>2188</v>
      </c>
      <c r="B602" s="16" t="s">
        <v>2189</v>
      </c>
      <c r="C602" s="9"/>
      <c r="D602" s="12" t="s">
        <v>450</v>
      </c>
      <c r="E602" s="69">
        <v>2000</v>
      </c>
      <c r="F602" s="12"/>
      <c r="G602" s="12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>
        <f t="shared" si="52"/>
        <v>2000</v>
      </c>
      <c r="T602" s="19"/>
      <c r="U602" s="19"/>
      <c r="V602" s="63"/>
      <c r="W602" s="19"/>
      <c r="X602" s="19"/>
      <c r="Y602" s="19"/>
      <c r="Z602" s="19"/>
      <c r="AA602" s="19"/>
      <c r="AB602" s="19"/>
      <c r="AC602" s="19"/>
      <c r="AD602" s="19"/>
      <c r="AE602" s="19"/>
      <c r="AF602" s="19"/>
      <c r="AG602" s="19"/>
      <c r="AH602" s="19"/>
      <c r="AI602" s="19"/>
      <c r="AJ602" s="19"/>
      <c r="AK602" s="19">
        <f t="shared" si="53"/>
        <v>0</v>
      </c>
      <c r="AL602" s="19">
        <f t="shared" si="51"/>
        <v>2000</v>
      </c>
      <c r="AM602" s="12" t="s">
        <v>1975</v>
      </c>
    </row>
    <row r="603" spans="1:39" x14ac:dyDescent="0.25">
      <c r="A603" s="15" t="s">
        <v>2190</v>
      </c>
      <c r="B603" s="16" t="s">
        <v>2191</v>
      </c>
      <c r="C603" s="9"/>
      <c r="D603" s="12" t="s">
        <v>450</v>
      </c>
      <c r="E603" s="69">
        <v>500</v>
      </c>
      <c r="F603" s="12"/>
      <c r="G603" s="12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>
        <f t="shared" si="52"/>
        <v>500</v>
      </c>
      <c r="T603" s="19"/>
      <c r="U603" s="19"/>
      <c r="V603" s="63"/>
      <c r="W603" s="19"/>
      <c r="X603" s="19"/>
      <c r="Y603" s="19"/>
      <c r="Z603" s="19"/>
      <c r="AA603" s="19"/>
      <c r="AB603" s="19"/>
      <c r="AC603" s="19"/>
      <c r="AD603" s="19"/>
      <c r="AE603" s="19"/>
      <c r="AF603" s="19"/>
      <c r="AG603" s="19"/>
      <c r="AH603" s="19"/>
      <c r="AI603" s="19"/>
      <c r="AJ603" s="19"/>
      <c r="AK603" s="19">
        <f t="shared" si="53"/>
        <v>0</v>
      </c>
      <c r="AL603" s="19">
        <f t="shared" si="51"/>
        <v>500</v>
      </c>
      <c r="AM603" s="12" t="s">
        <v>1975</v>
      </c>
    </row>
    <row r="604" spans="1:39" x14ac:dyDescent="0.25">
      <c r="A604" s="15" t="s">
        <v>2309</v>
      </c>
      <c r="B604" s="16" t="s">
        <v>2310</v>
      </c>
      <c r="C604" s="9"/>
      <c r="D604" s="12" t="s">
        <v>450</v>
      </c>
      <c r="E604" s="69">
        <v>500</v>
      </c>
      <c r="F604" s="12"/>
      <c r="G604" s="12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>
        <f t="shared" si="52"/>
        <v>500</v>
      </c>
      <c r="T604" s="19"/>
      <c r="U604" s="19"/>
      <c r="V604" s="63"/>
      <c r="W604" s="19"/>
      <c r="X604" s="19"/>
      <c r="Y604" s="19"/>
      <c r="Z604" s="19"/>
      <c r="AA604" s="19"/>
      <c r="AB604" s="19"/>
      <c r="AC604" s="19"/>
      <c r="AD604" s="19"/>
      <c r="AE604" s="19"/>
      <c r="AF604" s="19"/>
      <c r="AG604" s="19"/>
      <c r="AH604" s="19"/>
      <c r="AI604" s="19"/>
      <c r="AJ604" s="19"/>
      <c r="AK604" s="19">
        <f t="shared" si="53"/>
        <v>0</v>
      </c>
      <c r="AL604" s="19">
        <f t="shared" si="51"/>
        <v>500</v>
      </c>
      <c r="AM604" s="12" t="s">
        <v>1975</v>
      </c>
    </row>
    <row r="605" spans="1:39" x14ac:dyDescent="0.25">
      <c r="A605" s="15" t="s">
        <v>2311</v>
      </c>
      <c r="B605" s="16" t="s">
        <v>2312</v>
      </c>
      <c r="C605" s="9"/>
      <c r="D605" s="12" t="s">
        <v>450</v>
      </c>
      <c r="E605" s="69">
        <v>500</v>
      </c>
      <c r="F605" s="12"/>
      <c r="G605" s="12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>
        <f t="shared" ref="S605:S608" si="54">SUM(E605:R605)</f>
        <v>500</v>
      </c>
      <c r="T605" s="19"/>
      <c r="U605" s="19"/>
      <c r="V605" s="63"/>
      <c r="W605" s="19"/>
      <c r="X605" s="19"/>
      <c r="Y605" s="19"/>
      <c r="Z605" s="19"/>
      <c r="AA605" s="19"/>
      <c r="AB605" s="19"/>
      <c r="AC605" s="19"/>
      <c r="AD605" s="19"/>
      <c r="AE605" s="19"/>
      <c r="AF605" s="19"/>
      <c r="AG605" s="19"/>
      <c r="AH605" s="19"/>
      <c r="AI605" s="19"/>
      <c r="AJ605" s="19"/>
      <c r="AK605" s="19">
        <f t="shared" ref="AK605:AK608" si="55">SUM(T605:AJ605)</f>
        <v>0</v>
      </c>
      <c r="AL605" s="19">
        <f t="shared" si="51"/>
        <v>500</v>
      </c>
      <c r="AM605" s="12" t="s">
        <v>1975</v>
      </c>
    </row>
    <row r="606" spans="1:39" x14ac:dyDescent="0.25">
      <c r="A606" s="15" t="s">
        <v>2313</v>
      </c>
      <c r="B606" s="16" t="s">
        <v>2314</v>
      </c>
      <c r="C606" s="9"/>
      <c r="D606" s="12" t="s">
        <v>450</v>
      </c>
      <c r="E606" s="69">
        <v>500</v>
      </c>
      <c r="F606" s="12"/>
      <c r="G606" s="12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>
        <f t="shared" si="54"/>
        <v>500</v>
      </c>
      <c r="T606" s="19"/>
      <c r="U606" s="19"/>
      <c r="V606" s="63"/>
      <c r="W606" s="19"/>
      <c r="X606" s="19"/>
      <c r="Y606" s="19"/>
      <c r="Z606" s="19"/>
      <c r="AA606" s="19"/>
      <c r="AB606" s="19"/>
      <c r="AC606" s="19"/>
      <c r="AD606" s="19"/>
      <c r="AE606" s="19"/>
      <c r="AF606" s="19"/>
      <c r="AG606" s="19"/>
      <c r="AH606" s="19"/>
      <c r="AI606" s="19"/>
      <c r="AJ606" s="19"/>
      <c r="AK606" s="19">
        <f t="shared" si="55"/>
        <v>0</v>
      </c>
      <c r="AL606" s="19">
        <f t="shared" si="51"/>
        <v>500</v>
      </c>
      <c r="AM606" s="12" t="s">
        <v>1975</v>
      </c>
    </row>
    <row r="607" spans="1:39" x14ac:dyDescent="0.25">
      <c r="A607" s="15" t="s">
        <v>2315</v>
      </c>
      <c r="B607" s="16" t="s">
        <v>2316</v>
      </c>
      <c r="C607" s="9"/>
      <c r="D607" s="12" t="s">
        <v>450</v>
      </c>
      <c r="E607" s="69">
        <v>500</v>
      </c>
      <c r="F607" s="12"/>
      <c r="G607" s="12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>
        <f t="shared" si="54"/>
        <v>500</v>
      </c>
      <c r="T607" s="19"/>
      <c r="U607" s="19"/>
      <c r="V607" s="63"/>
      <c r="W607" s="19"/>
      <c r="X607" s="19"/>
      <c r="Y607" s="19"/>
      <c r="Z607" s="19"/>
      <c r="AA607" s="19"/>
      <c r="AB607" s="19"/>
      <c r="AC607" s="19"/>
      <c r="AD607" s="19"/>
      <c r="AE607" s="19"/>
      <c r="AF607" s="19"/>
      <c r="AG607" s="19"/>
      <c r="AH607" s="19"/>
      <c r="AI607" s="19"/>
      <c r="AJ607" s="19"/>
      <c r="AK607" s="19">
        <f t="shared" si="55"/>
        <v>0</v>
      </c>
      <c r="AL607" s="19">
        <f t="shared" si="51"/>
        <v>500</v>
      </c>
      <c r="AM607" s="12" t="s">
        <v>1975</v>
      </c>
    </row>
    <row r="608" spans="1:39" x14ac:dyDescent="0.25">
      <c r="A608" s="15" t="s">
        <v>2317</v>
      </c>
      <c r="B608" s="16" t="s">
        <v>2318</v>
      </c>
      <c r="C608" s="9"/>
      <c r="D608" s="12" t="s">
        <v>450</v>
      </c>
      <c r="E608" s="69">
        <v>500</v>
      </c>
      <c r="F608" s="12"/>
      <c r="G608" s="12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>
        <f t="shared" si="54"/>
        <v>500</v>
      </c>
      <c r="T608" s="19"/>
      <c r="U608" s="19"/>
      <c r="V608" s="63"/>
      <c r="W608" s="19"/>
      <c r="X608" s="19"/>
      <c r="Y608" s="19"/>
      <c r="Z608" s="19"/>
      <c r="AA608" s="19"/>
      <c r="AB608" s="19"/>
      <c r="AC608" s="19"/>
      <c r="AD608" s="19"/>
      <c r="AE608" s="19"/>
      <c r="AF608" s="19"/>
      <c r="AG608" s="19"/>
      <c r="AH608" s="19"/>
      <c r="AI608" s="19"/>
      <c r="AJ608" s="19"/>
      <c r="AK608" s="19">
        <f t="shared" si="55"/>
        <v>0</v>
      </c>
      <c r="AL608" s="19">
        <f t="shared" si="51"/>
        <v>500</v>
      </c>
      <c r="AM608" s="12" t="s">
        <v>1975</v>
      </c>
    </row>
    <row r="609" spans="1:39" x14ac:dyDescent="0.25">
      <c r="A609" s="15" t="s">
        <v>2319</v>
      </c>
      <c r="B609" s="16" t="s">
        <v>2320</v>
      </c>
      <c r="C609" s="9"/>
      <c r="D609" s="12" t="s">
        <v>450</v>
      </c>
      <c r="E609" s="69">
        <v>1</v>
      </c>
      <c r="F609" s="12"/>
      <c r="G609" s="12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>
        <f t="shared" si="52"/>
        <v>1</v>
      </c>
      <c r="T609" s="19"/>
      <c r="U609" s="19"/>
      <c r="V609" s="63"/>
      <c r="W609" s="19"/>
      <c r="X609" s="19"/>
      <c r="Y609" s="19"/>
      <c r="Z609" s="19"/>
      <c r="AA609" s="19"/>
      <c r="AB609" s="19"/>
      <c r="AC609" s="19"/>
      <c r="AD609" s="19"/>
      <c r="AE609" s="19"/>
      <c r="AF609" s="19"/>
      <c r="AG609" s="19"/>
      <c r="AH609" s="19"/>
      <c r="AI609" s="19"/>
      <c r="AJ609" s="19"/>
      <c r="AK609" s="19">
        <f t="shared" si="53"/>
        <v>0</v>
      </c>
      <c r="AL609" s="19">
        <f t="shared" si="51"/>
        <v>1</v>
      </c>
      <c r="AM609" s="12" t="s">
        <v>1987</v>
      </c>
    </row>
    <row r="610" spans="1:39" x14ac:dyDescent="0.25">
      <c r="A610" s="15" t="s">
        <v>2321</v>
      </c>
      <c r="B610" s="16" t="s">
        <v>2322</v>
      </c>
      <c r="C610" s="9"/>
      <c r="D610" s="12" t="s">
        <v>450</v>
      </c>
      <c r="E610" s="69">
        <v>500</v>
      </c>
      <c r="F610" s="12"/>
      <c r="G610" s="12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>
        <f t="shared" si="52"/>
        <v>500</v>
      </c>
      <c r="T610" s="19"/>
      <c r="U610" s="19"/>
      <c r="V610" s="63"/>
      <c r="W610" s="19"/>
      <c r="X610" s="19"/>
      <c r="Y610" s="19"/>
      <c r="Z610" s="19"/>
      <c r="AA610" s="19"/>
      <c r="AB610" s="19"/>
      <c r="AC610" s="19"/>
      <c r="AD610" s="19"/>
      <c r="AE610" s="19"/>
      <c r="AF610" s="19"/>
      <c r="AG610" s="19"/>
      <c r="AH610" s="19"/>
      <c r="AI610" s="19"/>
      <c r="AJ610" s="19"/>
      <c r="AK610" s="19">
        <f t="shared" si="53"/>
        <v>0</v>
      </c>
      <c r="AL610" s="19">
        <f t="shared" si="51"/>
        <v>500</v>
      </c>
      <c r="AM610" s="12" t="s">
        <v>1975</v>
      </c>
    </row>
    <row r="611" spans="1:39" x14ac:dyDescent="0.25">
      <c r="A611" s="15" t="s">
        <v>2323</v>
      </c>
      <c r="B611" s="16" t="s">
        <v>2324</v>
      </c>
      <c r="C611" s="9"/>
      <c r="D611" s="12" t="s">
        <v>450</v>
      </c>
      <c r="E611" s="69">
        <v>500</v>
      </c>
      <c r="F611" s="12"/>
      <c r="G611" s="12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>
        <f t="shared" si="52"/>
        <v>500</v>
      </c>
      <c r="T611" s="19"/>
      <c r="U611" s="19"/>
      <c r="V611" s="63"/>
      <c r="W611" s="19"/>
      <c r="X611" s="19"/>
      <c r="Y611" s="19"/>
      <c r="Z611" s="19"/>
      <c r="AA611" s="19"/>
      <c r="AB611" s="19"/>
      <c r="AC611" s="19"/>
      <c r="AD611" s="19"/>
      <c r="AE611" s="19"/>
      <c r="AF611" s="19"/>
      <c r="AG611" s="19"/>
      <c r="AH611" s="19"/>
      <c r="AI611" s="19"/>
      <c r="AJ611" s="19"/>
      <c r="AK611" s="19">
        <f t="shared" si="53"/>
        <v>0</v>
      </c>
      <c r="AL611" s="19">
        <f t="shared" si="51"/>
        <v>500</v>
      </c>
      <c r="AM611" s="12" t="s">
        <v>1975</v>
      </c>
    </row>
    <row r="612" spans="1:39" x14ac:dyDescent="0.25">
      <c r="A612" s="15" t="s">
        <v>2325</v>
      </c>
      <c r="B612" s="16" t="s">
        <v>2326</v>
      </c>
      <c r="C612" s="9"/>
      <c r="D612" s="12" t="s">
        <v>450</v>
      </c>
      <c r="E612" s="69">
        <v>500</v>
      </c>
      <c r="F612" s="12"/>
      <c r="G612" s="12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>
        <f t="shared" si="52"/>
        <v>500</v>
      </c>
      <c r="T612" s="19"/>
      <c r="U612" s="19"/>
      <c r="V612" s="63"/>
      <c r="W612" s="19"/>
      <c r="X612" s="19"/>
      <c r="Y612" s="19"/>
      <c r="Z612" s="19"/>
      <c r="AA612" s="19"/>
      <c r="AB612" s="19"/>
      <c r="AC612" s="19"/>
      <c r="AD612" s="19"/>
      <c r="AE612" s="19"/>
      <c r="AF612" s="19"/>
      <c r="AG612" s="19"/>
      <c r="AH612" s="19"/>
      <c r="AI612" s="19"/>
      <c r="AJ612" s="19"/>
      <c r="AK612" s="19">
        <f t="shared" si="53"/>
        <v>0</v>
      </c>
      <c r="AL612" s="19">
        <f t="shared" si="51"/>
        <v>500</v>
      </c>
      <c r="AM612" s="12" t="s">
        <v>1975</v>
      </c>
    </row>
    <row r="613" spans="1:39" x14ac:dyDescent="0.25">
      <c r="A613" s="15" t="s">
        <v>2327</v>
      </c>
      <c r="B613" s="16" t="s">
        <v>2328</v>
      </c>
      <c r="C613" s="9"/>
      <c r="D613" s="12" t="s">
        <v>450</v>
      </c>
      <c r="E613" s="69">
        <v>500</v>
      </c>
      <c r="F613" s="12"/>
      <c r="G613" s="12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>
        <f t="shared" si="52"/>
        <v>500</v>
      </c>
      <c r="T613" s="19"/>
      <c r="U613" s="19"/>
      <c r="V613" s="63"/>
      <c r="W613" s="19"/>
      <c r="X613" s="19"/>
      <c r="Y613" s="19"/>
      <c r="Z613" s="19"/>
      <c r="AA613" s="19"/>
      <c r="AB613" s="19"/>
      <c r="AC613" s="19"/>
      <c r="AD613" s="19"/>
      <c r="AE613" s="19"/>
      <c r="AF613" s="19"/>
      <c r="AG613" s="19"/>
      <c r="AH613" s="19"/>
      <c r="AI613" s="19"/>
      <c r="AJ613" s="19"/>
      <c r="AK613" s="19">
        <f t="shared" si="53"/>
        <v>0</v>
      </c>
      <c r="AL613" s="19">
        <f t="shared" si="51"/>
        <v>500</v>
      </c>
      <c r="AM613" s="12" t="s">
        <v>1975</v>
      </c>
    </row>
    <row r="614" spans="1:39" x14ac:dyDescent="0.25">
      <c r="A614" s="80" t="s">
        <v>1714</v>
      </c>
      <c r="B614" s="80"/>
      <c r="C614" s="80"/>
      <c r="D614" s="9"/>
      <c r="E614" s="69">
        <v>0</v>
      </c>
      <c r="F614" s="12"/>
      <c r="G614" s="12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>
        <f t="shared" si="52"/>
        <v>0</v>
      </c>
      <c r="T614" s="19"/>
      <c r="U614" s="19"/>
      <c r="V614" s="63"/>
      <c r="W614" s="19"/>
      <c r="X614" s="19"/>
      <c r="Y614" s="19"/>
      <c r="Z614" s="19"/>
      <c r="AA614" s="19"/>
      <c r="AB614" s="19"/>
      <c r="AC614" s="19"/>
      <c r="AD614" s="19"/>
      <c r="AE614" s="19"/>
      <c r="AF614" s="19"/>
      <c r="AG614" s="19"/>
      <c r="AH614" s="19"/>
      <c r="AI614" s="19"/>
      <c r="AJ614" s="19"/>
      <c r="AK614" s="19">
        <f t="shared" si="53"/>
        <v>0</v>
      </c>
      <c r="AL614" s="19">
        <f t="shared" si="51"/>
        <v>0</v>
      </c>
      <c r="AM614" s="12"/>
    </row>
    <row r="615" spans="1:39" ht="15.75" x14ac:dyDescent="0.25">
      <c r="A615" s="10" t="s">
        <v>1715</v>
      </c>
      <c r="B615" s="11" t="s">
        <v>1716</v>
      </c>
      <c r="C615" s="12" t="s">
        <v>1717</v>
      </c>
      <c r="D615" s="12" t="s">
        <v>450</v>
      </c>
      <c r="E615" s="69">
        <v>2191.9250000000002</v>
      </c>
      <c r="F615" s="12"/>
      <c r="G615" s="12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>
        <f t="shared" si="52"/>
        <v>2191.9250000000002</v>
      </c>
      <c r="T615" s="19"/>
      <c r="U615" s="19"/>
      <c r="V615" s="63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  <c r="AG615" s="19"/>
      <c r="AH615" s="19"/>
      <c r="AI615" s="19"/>
      <c r="AJ615" s="19"/>
      <c r="AK615" s="19">
        <f t="shared" si="53"/>
        <v>0</v>
      </c>
      <c r="AL615" s="19">
        <f t="shared" si="51"/>
        <v>2191.9250000000002</v>
      </c>
      <c r="AM615" s="12" t="s">
        <v>1975</v>
      </c>
    </row>
    <row r="616" spans="1:39" x14ac:dyDescent="0.25">
      <c r="A616" s="10" t="s">
        <v>1718</v>
      </c>
      <c r="B616" s="11" t="s">
        <v>1719</v>
      </c>
      <c r="C616" s="12"/>
      <c r="D616" s="12" t="s">
        <v>450</v>
      </c>
      <c r="E616" s="69">
        <v>19.95</v>
      </c>
      <c r="F616" s="12"/>
      <c r="G616" s="12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>
        <f t="shared" si="52"/>
        <v>19.95</v>
      </c>
      <c r="T616" s="19"/>
      <c r="U616" s="19"/>
      <c r="V616" s="63"/>
      <c r="W616" s="19"/>
      <c r="X616" s="19"/>
      <c r="Y616" s="19"/>
      <c r="Z616" s="19"/>
      <c r="AA616" s="19"/>
      <c r="AB616" s="19"/>
      <c r="AC616" s="19"/>
      <c r="AD616" s="19"/>
      <c r="AE616" s="19"/>
      <c r="AF616" s="19"/>
      <c r="AG616" s="19"/>
      <c r="AH616" s="19"/>
      <c r="AI616" s="19"/>
      <c r="AJ616" s="19"/>
      <c r="AK616" s="19">
        <f t="shared" si="53"/>
        <v>0</v>
      </c>
      <c r="AL616" s="19">
        <f t="shared" si="51"/>
        <v>19.95</v>
      </c>
      <c r="AM616" s="12" t="s">
        <v>1975</v>
      </c>
    </row>
    <row r="617" spans="1:39" x14ac:dyDescent="0.25">
      <c r="A617" s="10" t="s">
        <v>1720</v>
      </c>
      <c r="B617" s="11" t="s">
        <v>1721</v>
      </c>
      <c r="C617" s="12"/>
      <c r="D617" s="12" t="s">
        <v>450</v>
      </c>
      <c r="E617" s="69">
        <v>69.95</v>
      </c>
      <c r="F617" s="12"/>
      <c r="G617" s="12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>
        <f t="shared" si="52"/>
        <v>69.95</v>
      </c>
      <c r="T617" s="19"/>
      <c r="U617" s="19"/>
      <c r="V617" s="63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  <c r="AG617" s="19"/>
      <c r="AH617" s="19"/>
      <c r="AI617" s="19"/>
      <c r="AJ617" s="19"/>
      <c r="AK617" s="19">
        <f t="shared" si="53"/>
        <v>0</v>
      </c>
      <c r="AL617" s="19">
        <f t="shared" si="51"/>
        <v>69.95</v>
      </c>
      <c r="AM617" s="12" t="s">
        <v>1975</v>
      </c>
    </row>
    <row r="618" spans="1:39" ht="15.75" x14ac:dyDescent="0.25">
      <c r="A618" s="10" t="s">
        <v>1722</v>
      </c>
      <c r="B618" s="11" t="s">
        <v>1723</v>
      </c>
      <c r="C618" s="12" t="s">
        <v>1724</v>
      </c>
      <c r="D618" s="12" t="s">
        <v>450</v>
      </c>
      <c r="E618" s="69">
        <v>125</v>
      </c>
      <c r="F618" s="12"/>
      <c r="G618" s="12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>
        <f t="shared" si="52"/>
        <v>125</v>
      </c>
      <c r="T618" s="19"/>
      <c r="U618" s="19"/>
      <c r="V618" s="63"/>
      <c r="W618" s="19"/>
      <c r="X618" s="19"/>
      <c r="Y618" s="19"/>
      <c r="Z618" s="19"/>
      <c r="AA618" s="19"/>
      <c r="AB618" s="19"/>
      <c r="AC618" s="19"/>
      <c r="AD618" s="19"/>
      <c r="AE618" s="19"/>
      <c r="AF618" s="19"/>
      <c r="AG618" s="19"/>
      <c r="AH618" s="19"/>
      <c r="AI618" s="19"/>
      <c r="AJ618" s="19"/>
      <c r="AK618" s="19">
        <f t="shared" si="53"/>
        <v>0</v>
      </c>
      <c r="AL618" s="19">
        <f t="shared" si="51"/>
        <v>125</v>
      </c>
      <c r="AM618" s="12" t="s">
        <v>1975</v>
      </c>
    </row>
    <row r="619" spans="1:39" x14ac:dyDescent="0.25">
      <c r="A619" s="10" t="s">
        <v>1725</v>
      </c>
      <c r="B619" s="11" t="s">
        <v>1726</v>
      </c>
      <c r="C619" s="12"/>
      <c r="D619" s="12" t="s">
        <v>450</v>
      </c>
      <c r="E619" s="69">
        <v>0</v>
      </c>
      <c r="F619" s="12"/>
      <c r="G619" s="12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>
        <f t="shared" si="52"/>
        <v>0</v>
      </c>
      <c r="T619" s="19"/>
      <c r="U619" s="19"/>
      <c r="V619" s="63"/>
      <c r="W619" s="19"/>
      <c r="X619" s="19"/>
      <c r="Y619" s="19"/>
      <c r="Z619" s="19"/>
      <c r="AA619" s="19"/>
      <c r="AB619" s="19"/>
      <c r="AC619" s="19"/>
      <c r="AD619" s="19"/>
      <c r="AE619" s="19"/>
      <c r="AF619" s="19"/>
      <c r="AG619" s="19"/>
      <c r="AH619" s="19"/>
      <c r="AI619" s="19"/>
      <c r="AJ619" s="19"/>
      <c r="AK619" s="19">
        <f t="shared" si="53"/>
        <v>0</v>
      </c>
      <c r="AL619" s="19">
        <f t="shared" si="51"/>
        <v>0</v>
      </c>
      <c r="AM619" s="12" t="s">
        <v>1975</v>
      </c>
    </row>
    <row r="620" spans="1:39" x14ac:dyDescent="0.25">
      <c r="A620" s="10" t="s">
        <v>1727</v>
      </c>
      <c r="B620" s="11" t="s">
        <v>1728</v>
      </c>
      <c r="C620" s="12"/>
      <c r="D620" s="12" t="s">
        <v>450</v>
      </c>
      <c r="E620" s="69">
        <v>24.950000000000003</v>
      </c>
      <c r="F620" s="12"/>
      <c r="G620" s="12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>
        <f t="shared" si="52"/>
        <v>24.950000000000003</v>
      </c>
      <c r="T620" s="19"/>
      <c r="U620" s="19"/>
      <c r="V620" s="63"/>
      <c r="W620" s="19"/>
      <c r="X620" s="19"/>
      <c r="Y620" s="19"/>
      <c r="Z620" s="19"/>
      <c r="AA620" s="19"/>
      <c r="AB620" s="19"/>
      <c r="AC620" s="19"/>
      <c r="AD620" s="19"/>
      <c r="AE620" s="19"/>
      <c r="AF620" s="19"/>
      <c r="AG620" s="19"/>
      <c r="AH620" s="19"/>
      <c r="AI620" s="19"/>
      <c r="AJ620" s="19"/>
      <c r="AK620" s="19">
        <f t="shared" si="53"/>
        <v>0</v>
      </c>
      <c r="AL620" s="19">
        <f t="shared" si="51"/>
        <v>24.950000000000003</v>
      </c>
      <c r="AM620" s="12" t="s">
        <v>1975</v>
      </c>
    </row>
    <row r="621" spans="1:39" x14ac:dyDescent="0.25">
      <c r="A621" s="10" t="s">
        <v>1729</v>
      </c>
      <c r="B621" s="11" t="s">
        <v>1730</v>
      </c>
      <c r="C621" s="12"/>
      <c r="D621" s="12" t="s">
        <v>450</v>
      </c>
      <c r="E621" s="69">
        <v>25</v>
      </c>
      <c r="F621" s="12"/>
      <c r="G621" s="12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>
        <f t="shared" si="52"/>
        <v>25</v>
      </c>
      <c r="T621" s="19"/>
      <c r="U621" s="19"/>
      <c r="V621" s="63"/>
      <c r="W621" s="19"/>
      <c r="X621" s="19"/>
      <c r="Y621" s="19"/>
      <c r="Z621" s="19"/>
      <c r="AA621" s="19"/>
      <c r="AB621" s="19"/>
      <c r="AC621" s="19"/>
      <c r="AD621" s="19"/>
      <c r="AE621" s="19"/>
      <c r="AF621" s="19"/>
      <c r="AG621" s="19"/>
      <c r="AH621" s="19"/>
      <c r="AI621" s="19"/>
      <c r="AJ621" s="19"/>
      <c r="AK621" s="19">
        <f t="shared" si="53"/>
        <v>0</v>
      </c>
      <c r="AL621" s="19">
        <f t="shared" si="51"/>
        <v>25</v>
      </c>
      <c r="AM621" s="12" t="s">
        <v>1975</v>
      </c>
    </row>
    <row r="622" spans="1:39" x14ac:dyDescent="0.25">
      <c r="A622" s="10" t="s">
        <v>1731</v>
      </c>
      <c r="B622" s="11" t="s">
        <v>1732</v>
      </c>
      <c r="C622" s="12"/>
      <c r="D622" s="12" t="s">
        <v>450</v>
      </c>
      <c r="E622" s="69">
        <v>99.95</v>
      </c>
      <c r="F622" s="12"/>
      <c r="G622" s="12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>
        <f t="shared" si="52"/>
        <v>99.95</v>
      </c>
      <c r="T622" s="19"/>
      <c r="U622" s="19"/>
      <c r="V622" s="63"/>
      <c r="W622" s="19"/>
      <c r="X622" s="19"/>
      <c r="Y622" s="19"/>
      <c r="Z622" s="19"/>
      <c r="AA622" s="19"/>
      <c r="AB622" s="19"/>
      <c r="AC622" s="19"/>
      <c r="AD622" s="19"/>
      <c r="AE622" s="19"/>
      <c r="AF622" s="19"/>
      <c r="AG622" s="19"/>
      <c r="AH622" s="19"/>
      <c r="AI622" s="19"/>
      <c r="AJ622" s="19"/>
      <c r="AK622" s="19">
        <f t="shared" si="53"/>
        <v>0</v>
      </c>
      <c r="AL622" s="19">
        <f t="shared" si="51"/>
        <v>99.95</v>
      </c>
      <c r="AM622" s="12"/>
    </row>
    <row r="623" spans="1:39" x14ac:dyDescent="0.25">
      <c r="A623" s="10" t="s">
        <v>1733</v>
      </c>
      <c r="B623" s="11" t="s">
        <v>1734</v>
      </c>
      <c r="C623" s="12"/>
      <c r="D623" s="12" t="s">
        <v>450</v>
      </c>
      <c r="E623" s="69"/>
      <c r="F623" s="12"/>
      <c r="G623" s="12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>
        <f t="shared" si="52"/>
        <v>0</v>
      </c>
      <c r="T623" s="19"/>
      <c r="U623" s="19"/>
      <c r="V623" s="63"/>
      <c r="W623" s="19"/>
      <c r="X623" s="19"/>
      <c r="Y623" s="19"/>
      <c r="Z623" s="19"/>
      <c r="AA623" s="19"/>
      <c r="AB623" s="19"/>
      <c r="AC623" s="19"/>
      <c r="AD623" s="19"/>
      <c r="AE623" s="19"/>
      <c r="AF623" s="19"/>
      <c r="AG623" s="19"/>
      <c r="AH623" s="19"/>
      <c r="AI623" s="19"/>
      <c r="AJ623" s="19"/>
      <c r="AK623" s="19"/>
      <c r="AL623" s="19"/>
      <c r="AM623" s="12"/>
    </row>
    <row r="624" spans="1:39" x14ac:dyDescent="0.25">
      <c r="A624" s="10" t="s">
        <v>1735</v>
      </c>
      <c r="B624" s="11" t="s">
        <v>1736</v>
      </c>
      <c r="C624" s="12"/>
      <c r="D624" s="12" t="s">
        <v>450</v>
      </c>
      <c r="E624" s="69">
        <v>25</v>
      </c>
      <c r="F624" s="12"/>
      <c r="G624" s="12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>
        <v>25</v>
      </c>
      <c r="T624" s="19"/>
      <c r="U624" s="19"/>
      <c r="V624" s="63"/>
      <c r="W624" s="19"/>
      <c r="X624" s="19"/>
      <c r="Y624" s="19"/>
      <c r="Z624" s="19"/>
      <c r="AA624" s="19"/>
      <c r="AB624" s="19"/>
      <c r="AC624" s="19"/>
      <c r="AD624" s="19"/>
      <c r="AE624" s="19"/>
      <c r="AF624" s="19"/>
      <c r="AG624" s="19"/>
      <c r="AH624" s="19"/>
      <c r="AI624" s="19"/>
      <c r="AJ624" s="19"/>
      <c r="AK624" s="19">
        <v>0</v>
      </c>
      <c r="AL624" s="19">
        <v>25</v>
      </c>
      <c r="AM624" s="12" t="s">
        <v>1975</v>
      </c>
    </row>
    <row r="625" spans="1:88" x14ac:dyDescent="0.25">
      <c r="A625" s="10" t="s">
        <v>1737</v>
      </c>
      <c r="B625" s="11" t="s">
        <v>1738</v>
      </c>
      <c r="C625" s="12"/>
      <c r="D625" s="12" t="s">
        <v>450</v>
      </c>
      <c r="E625" s="69">
        <v>25</v>
      </c>
      <c r="F625" s="12"/>
      <c r="G625" s="12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>
        <v>25</v>
      </c>
      <c r="T625" s="19"/>
      <c r="U625" s="19"/>
      <c r="V625" s="63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  <c r="AG625" s="19"/>
      <c r="AH625" s="19"/>
      <c r="AI625" s="19"/>
      <c r="AJ625" s="19"/>
      <c r="AK625" s="19">
        <v>0</v>
      </c>
      <c r="AL625" s="19">
        <v>25</v>
      </c>
      <c r="AM625" s="12" t="s">
        <v>1975</v>
      </c>
    </row>
    <row r="626" spans="1:88" x14ac:dyDescent="0.25">
      <c r="A626" s="10" t="s">
        <v>1739</v>
      </c>
      <c r="B626" s="11" t="s">
        <v>1740</v>
      </c>
      <c r="C626" s="12"/>
      <c r="D626" s="12" t="s">
        <v>450</v>
      </c>
      <c r="E626" s="69">
        <v>100</v>
      </c>
      <c r="F626" s="12"/>
      <c r="G626" s="12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>
        <v>100</v>
      </c>
      <c r="T626" s="19"/>
      <c r="U626" s="19"/>
      <c r="V626" s="63"/>
      <c r="W626" s="19"/>
      <c r="X626" s="19"/>
      <c r="Y626" s="19"/>
      <c r="Z626" s="19"/>
      <c r="AA626" s="19"/>
      <c r="AB626" s="19"/>
      <c r="AC626" s="19"/>
      <c r="AD626" s="19"/>
      <c r="AE626" s="19"/>
      <c r="AF626" s="19"/>
      <c r="AG626" s="19"/>
      <c r="AH626" s="19"/>
      <c r="AI626" s="19"/>
      <c r="AJ626" s="19"/>
      <c r="AK626" s="19">
        <v>0</v>
      </c>
      <c r="AL626" s="19">
        <v>100</v>
      </c>
      <c r="AM626" s="12" t="s">
        <v>1975</v>
      </c>
    </row>
    <row r="627" spans="1:88" x14ac:dyDescent="0.25">
      <c r="A627" s="10" t="s">
        <v>1741</v>
      </c>
      <c r="B627" s="11" t="s">
        <v>1742</v>
      </c>
      <c r="C627" s="12"/>
      <c r="D627" s="12" t="s">
        <v>450</v>
      </c>
      <c r="E627" s="69">
        <v>25</v>
      </c>
      <c r="F627" s="12"/>
      <c r="G627" s="12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>
        <v>25</v>
      </c>
      <c r="T627" s="19"/>
      <c r="U627" s="19"/>
      <c r="V627" s="63"/>
      <c r="W627" s="19"/>
      <c r="X627" s="19"/>
      <c r="Y627" s="19"/>
      <c r="Z627" s="19"/>
      <c r="AA627" s="19"/>
      <c r="AB627" s="19"/>
      <c r="AC627" s="19"/>
      <c r="AD627" s="19"/>
      <c r="AE627" s="19"/>
      <c r="AF627" s="19"/>
      <c r="AG627" s="19"/>
      <c r="AH627" s="19"/>
      <c r="AI627" s="19"/>
      <c r="AJ627" s="19"/>
      <c r="AK627" s="19">
        <v>0</v>
      </c>
      <c r="AL627" s="19">
        <v>25</v>
      </c>
      <c r="AM627" s="12" t="s">
        <v>1975</v>
      </c>
    </row>
    <row r="628" spans="1:88" x14ac:dyDescent="0.25">
      <c r="A628" s="80" t="s">
        <v>1743</v>
      </c>
      <c r="B628" s="80"/>
      <c r="C628" s="80"/>
      <c r="D628" s="9"/>
      <c r="E628" s="69">
        <v>0</v>
      </c>
      <c r="F628" s="12"/>
      <c r="G628" s="12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>
        <f t="shared" ref="S628:S659" si="56">SUM(E628:R628)</f>
        <v>0</v>
      </c>
      <c r="T628" s="19"/>
      <c r="U628" s="19"/>
      <c r="V628" s="63"/>
      <c r="W628" s="19"/>
      <c r="X628" s="19"/>
      <c r="Y628" s="19"/>
      <c r="Z628" s="19"/>
      <c r="AA628" s="19"/>
      <c r="AB628" s="19"/>
      <c r="AC628" s="19"/>
      <c r="AD628" s="19"/>
      <c r="AE628" s="19"/>
      <c r="AF628" s="19"/>
      <c r="AG628" s="19"/>
      <c r="AH628" s="19"/>
      <c r="AI628" s="19"/>
      <c r="AJ628" s="19"/>
      <c r="AK628" s="19">
        <f t="shared" ref="AK628:AK646" si="57">SUM(T628:AJ628)</f>
        <v>0</v>
      </c>
      <c r="AL628" s="19">
        <f t="shared" ref="AL628:AL646" si="58">S628-AK628</f>
        <v>0</v>
      </c>
      <c r="AM628" s="12"/>
    </row>
    <row r="629" spans="1:88" ht="15.75" x14ac:dyDescent="0.25">
      <c r="A629" s="10" t="s">
        <v>1744</v>
      </c>
      <c r="B629" s="11" t="s">
        <v>1745</v>
      </c>
      <c r="C629" s="12" t="s">
        <v>1746</v>
      </c>
      <c r="D629" s="12" t="s">
        <v>457</v>
      </c>
      <c r="E629" s="69">
        <v>3.4000000000000004</v>
      </c>
      <c r="F629" s="12"/>
      <c r="G629" s="12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>
        <f t="shared" si="56"/>
        <v>3.4000000000000004</v>
      </c>
      <c r="T629" s="19"/>
      <c r="U629" s="19"/>
      <c r="V629" s="63"/>
      <c r="W629" s="19"/>
      <c r="X629" s="19"/>
      <c r="Y629" s="19"/>
      <c r="Z629" s="19"/>
      <c r="AA629" s="19"/>
      <c r="AB629" s="19"/>
      <c r="AC629" s="19"/>
      <c r="AD629" s="19"/>
      <c r="AE629" s="19"/>
      <c r="AF629" s="19"/>
      <c r="AG629" s="19"/>
      <c r="AH629" s="19"/>
      <c r="AI629" s="19"/>
      <c r="AJ629" s="19"/>
      <c r="AK629" s="19">
        <f t="shared" si="57"/>
        <v>0</v>
      </c>
      <c r="AL629" s="19">
        <f t="shared" si="58"/>
        <v>3.4000000000000004</v>
      </c>
      <c r="AM629" s="12" t="s">
        <v>1977</v>
      </c>
    </row>
    <row r="630" spans="1:88" x14ac:dyDescent="0.25">
      <c r="A630" s="80" t="s">
        <v>1747</v>
      </c>
      <c r="B630" s="80"/>
      <c r="C630" s="80"/>
      <c r="D630" s="9"/>
      <c r="E630" s="69">
        <v>0</v>
      </c>
      <c r="F630" s="12"/>
      <c r="G630" s="12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>
        <f t="shared" si="56"/>
        <v>0</v>
      </c>
      <c r="T630" s="19"/>
      <c r="U630" s="19"/>
      <c r="V630" s="63"/>
      <c r="W630" s="19"/>
      <c r="X630" s="19"/>
      <c r="Y630" s="19"/>
      <c r="Z630" s="19"/>
      <c r="AA630" s="19"/>
      <c r="AB630" s="19"/>
      <c r="AC630" s="19"/>
      <c r="AD630" s="19"/>
      <c r="AE630" s="19"/>
      <c r="AF630" s="19"/>
      <c r="AG630" s="19"/>
      <c r="AH630" s="19"/>
      <c r="AI630" s="19"/>
      <c r="AJ630" s="19"/>
      <c r="AK630" s="19">
        <f t="shared" si="57"/>
        <v>0</v>
      </c>
      <c r="AL630" s="19">
        <f t="shared" si="58"/>
        <v>0</v>
      </c>
      <c r="AM630" s="12"/>
    </row>
    <row r="631" spans="1:88" ht="15.75" x14ac:dyDescent="0.25">
      <c r="A631" s="10" t="s">
        <v>1748</v>
      </c>
      <c r="B631" s="11" t="s">
        <v>1749</v>
      </c>
      <c r="C631" s="12" t="s">
        <v>1750</v>
      </c>
      <c r="D631" s="12" t="s">
        <v>467</v>
      </c>
      <c r="E631" s="69">
        <v>8.6</v>
      </c>
      <c r="F631" s="12"/>
      <c r="G631" s="12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>
        <f t="shared" si="56"/>
        <v>8.6</v>
      </c>
      <c r="T631" s="19"/>
      <c r="U631" s="19"/>
      <c r="V631" s="63"/>
      <c r="W631" s="19"/>
      <c r="X631" s="19"/>
      <c r="Y631" s="19"/>
      <c r="Z631" s="19"/>
      <c r="AA631" s="19"/>
      <c r="AB631" s="19"/>
      <c r="AC631" s="19"/>
      <c r="AD631" s="19"/>
      <c r="AE631" s="19"/>
      <c r="AF631" s="19"/>
      <c r="AG631" s="19"/>
      <c r="AH631" s="19"/>
      <c r="AI631" s="19"/>
      <c r="AJ631" s="19"/>
      <c r="AK631" s="19">
        <f t="shared" si="57"/>
        <v>0</v>
      </c>
      <c r="AL631" s="19">
        <f t="shared" si="58"/>
        <v>8.6</v>
      </c>
      <c r="AM631" s="12" t="s">
        <v>1977</v>
      </c>
    </row>
    <row r="632" spans="1:88" ht="15.75" x14ac:dyDescent="0.25">
      <c r="A632" s="10" t="s">
        <v>1751</v>
      </c>
      <c r="B632" s="11" t="s">
        <v>1752</v>
      </c>
      <c r="C632" s="12" t="s">
        <v>1753</v>
      </c>
      <c r="D632" s="12" t="s">
        <v>1020</v>
      </c>
      <c r="E632" s="69">
        <v>0.49999999999999978</v>
      </c>
      <c r="F632" s="12"/>
      <c r="G632" s="12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>
        <f>2.5</f>
        <v>2.5</v>
      </c>
      <c r="S632" s="19">
        <f t="shared" si="56"/>
        <v>3</v>
      </c>
      <c r="T632" s="19"/>
      <c r="U632" s="19"/>
      <c r="V632" s="63"/>
      <c r="W632" s="19"/>
      <c r="X632" s="19"/>
      <c r="Y632" s="19"/>
      <c r="Z632" s="19"/>
      <c r="AA632" s="19"/>
      <c r="AB632" s="19"/>
      <c r="AC632" s="19"/>
      <c r="AD632" s="19"/>
      <c r="AE632" s="19"/>
      <c r="AF632" s="19"/>
      <c r="AG632" s="19"/>
      <c r="AH632" s="19"/>
      <c r="AI632" s="19"/>
      <c r="AJ632" s="19"/>
      <c r="AK632" s="19">
        <f t="shared" si="57"/>
        <v>0</v>
      </c>
      <c r="AL632" s="19">
        <f t="shared" si="58"/>
        <v>3</v>
      </c>
      <c r="AM632" s="12" t="s">
        <v>1977</v>
      </c>
    </row>
    <row r="633" spans="1:88" ht="15.75" x14ac:dyDescent="0.25">
      <c r="A633" s="10" t="s">
        <v>1754</v>
      </c>
      <c r="B633" s="11" t="s">
        <v>1755</v>
      </c>
      <c r="C633" s="12" t="s">
        <v>1756</v>
      </c>
      <c r="D633" s="12" t="s">
        <v>467</v>
      </c>
      <c r="E633" s="69">
        <v>1250</v>
      </c>
      <c r="F633" s="12"/>
      <c r="G633" s="12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>
        <f t="shared" si="56"/>
        <v>1250</v>
      </c>
      <c r="T633" s="19"/>
      <c r="U633" s="19"/>
      <c r="V633" s="63"/>
      <c r="W633" s="19"/>
      <c r="X633" s="19"/>
      <c r="Y633" s="19"/>
      <c r="Z633" s="19"/>
      <c r="AA633" s="19"/>
      <c r="AB633" s="19"/>
      <c r="AC633" s="19"/>
      <c r="AD633" s="19"/>
      <c r="AE633" s="19"/>
      <c r="AF633" s="19"/>
      <c r="AG633" s="19"/>
      <c r="AH633" s="19"/>
      <c r="AI633" s="19"/>
      <c r="AJ633" s="19"/>
      <c r="AK633" s="19">
        <f t="shared" si="57"/>
        <v>0</v>
      </c>
      <c r="AL633" s="19">
        <f t="shared" si="58"/>
        <v>1250</v>
      </c>
      <c r="AM633" s="12" t="s">
        <v>1975</v>
      </c>
    </row>
    <row r="634" spans="1:88" ht="15.75" x14ac:dyDescent="0.25">
      <c r="A634" s="10" t="s">
        <v>1757</v>
      </c>
      <c r="B634" s="11" t="s">
        <v>1758</v>
      </c>
      <c r="C634" s="12" t="s">
        <v>1759</v>
      </c>
      <c r="D634" s="12" t="s">
        <v>450</v>
      </c>
      <c r="E634" s="69">
        <v>500</v>
      </c>
      <c r="F634" s="12"/>
      <c r="G634" s="12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>
        <f t="shared" si="56"/>
        <v>500</v>
      </c>
      <c r="T634" s="19"/>
      <c r="U634" s="19"/>
      <c r="V634" s="63"/>
      <c r="W634" s="19"/>
      <c r="X634" s="19"/>
      <c r="Y634" s="19"/>
      <c r="Z634" s="19"/>
      <c r="AA634" s="19"/>
      <c r="AB634" s="19"/>
      <c r="AC634" s="19"/>
      <c r="AD634" s="19"/>
      <c r="AE634" s="19"/>
      <c r="AF634" s="19"/>
      <c r="AG634" s="19"/>
      <c r="AH634" s="19"/>
      <c r="AI634" s="19"/>
      <c r="AJ634" s="19"/>
      <c r="AK634" s="19">
        <f t="shared" si="57"/>
        <v>0</v>
      </c>
      <c r="AL634" s="19">
        <f t="shared" si="58"/>
        <v>500</v>
      </c>
      <c r="AM634" s="12" t="s">
        <v>1975</v>
      </c>
    </row>
    <row r="635" spans="1:88" x14ac:dyDescent="0.25">
      <c r="A635" s="10" t="s">
        <v>1760</v>
      </c>
      <c r="B635" s="11" t="s">
        <v>1762</v>
      </c>
      <c r="C635" s="12"/>
      <c r="D635" s="12" t="s">
        <v>467</v>
      </c>
      <c r="E635" s="69">
        <v>1</v>
      </c>
      <c r="F635" s="12"/>
      <c r="G635" s="12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>
        <f t="shared" si="56"/>
        <v>1</v>
      </c>
      <c r="T635" s="19"/>
      <c r="U635" s="19"/>
      <c r="V635" s="63"/>
      <c r="W635" s="19"/>
      <c r="X635" s="19"/>
      <c r="Y635" s="19"/>
      <c r="Z635" s="19"/>
      <c r="AA635" s="19"/>
      <c r="AB635" s="19"/>
      <c r="AC635" s="19"/>
      <c r="AD635" s="19"/>
      <c r="AE635" s="19"/>
      <c r="AF635" s="19"/>
      <c r="AG635" s="19"/>
      <c r="AH635" s="19"/>
      <c r="AI635" s="19"/>
      <c r="AJ635" s="19"/>
      <c r="AK635" s="19">
        <f t="shared" si="57"/>
        <v>0</v>
      </c>
      <c r="AL635" s="19">
        <f t="shared" si="58"/>
        <v>1</v>
      </c>
      <c r="AM635" s="12" t="s">
        <v>1977</v>
      </c>
    </row>
    <row r="636" spans="1:88" s="3" customFormat="1" x14ac:dyDescent="0.25">
      <c r="A636" s="10" t="s">
        <v>1760</v>
      </c>
      <c r="B636" s="11" t="s">
        <v>1761</v>
      </c>
      <c r="C636" s="12"/>
      <c r="D636" s="12" t="s">
        <v>495</v>
      </c>
      <c r="E636" s="69">
        <v>700</v>
      </c>
      <c r="F636" s="12"/>
      <c r="G636" s="12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>
        <f t="shared" si="56"/>
        <v>700</v>
      </c>
      <c r="T636" s="19"/>
      <c r="U636" s="19"/>
      <c r="V636" s="63"/>
      <c r="W636" s="19"/>
      <c r="X636" s="19"/>
      <c r="Y636" s="19"/>
      <c r="Z636" s="19"/>
      <c r="AA636" s="19"/>
      <c r="AB636" s="19"/>
      <c r="AC636" s="19"/>
      <c r="AD636" s="19"/>
      <c r="AE636" s="19"/>
      <c r="AF636" s="19"/>
      <c r="AG636" s="19"/>
      <c r="AH636" s="19"/>
      <c r="AI636" s="19"/>
      <c r="AJ636" s="19"/>
      <c r="AK636" s="19">
        <f t="shared" si="57"/>
        <v>0</v>
      </c>
      <c r="AL636" s="19">
        <f t="shared" si="58"/>
        <v>700</v>
      </c>
      <c r="AM636" s="12" t="s">
        <v>1975</v>
      </c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  <c r="BW636" s="7"/>
      <c r="BX636" s="7"/>
      <c r="BY636" s="7"/>
      <c r="BZ636" s="7"/>
      <c r="CA636" s="7"/>
      <c r="CB636" s="7"/>
      <c r="CC636" s="7"/>
      <c r="CD636" s="7"/>
      <c r="CE636" s="7"/>
      <c r="CF636" s="7"/>
      <c r="CG636" s="7"/>
      <c r="CH636" s="7"/>
      <c r="CI636" s="7"/>
      <c r="CJ636" s="7"/>
    </row>
    <row r="637" spans="1:88" s="3" customFormat="1" x14ac:dyDescent="0.25">
      <c r="A637" s="80" t="s">
        <v>1763</v>
      </c>
      <c r="B637" s="80"/>
      <c r="C637" s="80"/>
      <c r="D637" s="9"/>
      <c r="E637" s="69">
        <v>0</v>
      </c>
      <c r="F637" s="12"/>
      <c r="G637" s="12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>
        <f t="shared" si="56"/>
        <v>0</v>
      </c>
      <c r="T637" s="19"/>
      <c r="U637" s="19"/>
      <c r="V637" s="63"/>
      <c r="W637" s="19"/>
      <c r="X637" s="19"/>
      <c r="Y637" s="19"/>
      <c r="Z637" s="19"/>
      <c r="AA637" s="19"/>
      <c r="AB637" s="19"/>
      <c r="AC637" s="19"/>
      <c r="AD637" s="19"/>
      <c r="AE637" s="19"/>
      <c r="AF637" s="19"/>
      <c r="AG637" s="19"/>
      <c r="AH637" s="19"/>
      <c r="AI637" s="19"/>
      <c r="AJ637" s="19"/>
      <c r="AK637" s="19">
        <f t="shared" si="57"/>
        <v>0</v>
      </c>
      <c r="AL637" s="19">
        <f t="shared" si="58"/>
        <v>0</v>
      </c>
      <c r="AM637" s="12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/>
      <c r="BZ637" s="7"/>
      <c r="CA637" s="7"/>
      <c r="CB637" s="7"/>
      <c r="CC637" s="7"/>
      <c r="CD637" s="7"/>
      <c r="CE637" s="7"/>
      <c r="CF637" s="7"/>
      <c r="CG637" s="7"/>
      <c r="CH637" s="7"/>
      <c r="CI637" s="7"/>
      <c r="CJ637" s="7"/>
    </row>
    <row r="638" spans="1:88" s="7" customFormat="1" ht="15.75" x14ac:dyDescent="0.25">
      <c r="A638" s="10" t="s">
        <v>1764</v>
      </c>
      <c r="B638" s="11" t="s">
        <v>1765</v>
      </c>
      <c r="C638" s="12" t="s">
        <v>1766</v>
      </c>
      <c r="D638" s="12" t="s">
        <v>467</v>
      </c>
      <c r="E638" s="69">
        <v>6.4</v>
      </c>
      <c r="F638" s="12"/>
      <c r="G638" s="12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>
        <f t="shared" si="56"/>
        <v>6.4</v>
      </c>
      <c r="T638" s="19">
        <f>4</f>
        <v>4</v>
      </c>
      <c r="U638" s="19"/>
      <c r="V638" s="63"/>
      <c r="W638" s="19"/>
      <c r="X638" s="19"/>
      <c r="Y638" s="19"/>
      <c r="Z638" s="19"/>
      <c r="AA638" s="19"/>
      <c r="AB638" s="19"/>
      <c r="AC638" s="19"/>
      <c r="AD638" s="19"/>
      <c r="AE638" s="19"/>
      <c r="AF638" s="19"/>
      <c r="AG638" s="19"/>
      <c r="AH638" s="19"/>
      <c r="AI638" s="19"/>
      <c r="AJ638" s="19"/>
      <c r="AK638" s="19">
        <f t="shared" si="57"/>
        <v>4</v>
      </c>
      <c r="AL638" s="19">
        <f t="shared" si="58"/>
        <v>2.4000000000000004</v>
      </c>
      <c r="AM638" s="12" t="s">
        <v>1977</v>
      </c>
    </row>
    <row r="639" spans="1:88" ht="15.75" x14ac:dyDescent="0.25">
      <c r="A639" s="10" t="s">
        <v>1767</v>
      </c>
      <c r="B639" s="11" t="s">
        <v>1768</v>
      </c>
      <c r="C639" s="23" t="s">
        <v>1769</v>
      </c>
      <c r="D639" s="12" t="s">
        <v>467</v>
      </c>
      <c r="E639" s="69">
        <v>1.2</v>
      </c>
      <c r="F639" s="12"/>
      <c r="G639" s="12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>
        <f t="shared" si="56"/>
        <v>1.2</v>
      </c>
      <c r="T639" s="19"/>
      <c r="U639" s="19"/>
      <c r="V639" s="63"/>
      <c r="W639" s="19"/>
      <c r="X639" s="19"/>
      <c r="Y639" s="19"/>
      <c r="Z639" s="19"/>
      <c r="AA639" s="19"/>
      <c r="AB639" s="19"/>
      <c r="AC639" s="19"/>
      <c r="AD639" s="19"/>
      <c r="AE639" s="19"/>
      <c r="AF639" s="19"/>
      <c r="AG639" s="19"/>
      <c r="AH639" s="19"/>
      <c r="AI639" s="19"/>
      <c r="AJ639" s="19"/>
      <c r="AK639" s="19">
        <f t="shared" si="57"/>
        <v>0</v>
      </c>
      <c r="AL639" s="19">
        <f t="shared" si="58"/>
        <v>1.2</v>
      </c>
      <c r="AM639" s="12" t="s">
        <v>1977</v>
      </c>
    </row>
    <row r="640" spans="1:88" x14ac:dyDescent="0.25">
      <c r="A640" s="10" t="s">
        <v>1770</v>
      </c>
      <c r="B640" s="11" t="s">
        <v>1771</v>
      </c>
      <c r="C640" s="12"/>
      <c r="D640" s="12" t="s">
        <v>467</v>
      </c>
      <c r="E640" s="69">
        <v>3.4000000000000004</v>
      </c>
      <c r="F640" s="12"/>
      <c r="G640" s="12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>
        <f>5</f>
        <v>5</v>
      </c>
      <c r="S640" s="19">
        <f t="shared" si="56"/>
        <v>8.4</v>
      </c>
      <c r="T640" s="19">
        <v>1</v>
      </c>
      <c r="U640" s="19"/>
      <c r="V640" s="63"/>
      <c r="W640" s="19"/>
      <c r="X640" s="19"/>
      <c r="Y640" s="19"/>
      <c r="Z640" s="19"/>
      <c r="AA640" s="19"/>
      <c r="AB640" s="19"/>
      <c r="AC640" s="19"/>
      <c r="AD640" s="19"/>
      <c r="AE640" s="19"/>
      <c r="AF640" s="19"/>
      <c r="AG640" s="19"/>
      <c r="AH640" s="19"/>
      <c r="AI640" s="19"/>
      <c r="AJ640" s="19"/>
      <c r="AK640" s="19">
        <f t="shared" si="57"/>
        <v>1</v>
      </c>
      <c r="AL640" s="19">
        <f t="shared" si="58"/>
        <v>7.4</v>
      </c>
      <c r="AM640" s="12" t="s">
        <v>1977</v>
      </c>
    </row>
    <row r="641" spans="1:39" x14ac:dyDescent="0.25">
      <c r="A641" s="10" t="s">
        <v>1772</v>
      </c>
      <c r="B641" s="11" t="s">
        <v>1773</v>
      </c>
      <c r="C641" s="12"/>
      <c r="D641" s="12"/>
      <c r="E641" s="69">
        <v>9</v>
      </c>
      <c r="F641" s="12"/>
      <c r="G641" s="12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>
        <f t="shared" si="56"/>
        <v>9</v>
      </c>
      <c r="T641" s="19"/>
      <c r="U641" s="19"/>
      <c r="V641" s="63"/>
      <c r="W641" s="19"/>
      <c r="X641" s="19"/>
      <c r="Y641" s="19"/>
      <c r="Z641" s="19"/>
      <c r="AA641" s="19"/>
      <c r="AB641" s="19"/>
      <c r="AC641" s="19"/>
      <c r="AD641" s="19"/>
      <c r="AE641" s="19"/>
      <c r="AF641" s="19"/>
      <c r="AG641" s="19"/>
      <c r="AH641" s="19"/>
      <c r="AI641" s="19"/>
      <c r="AJ641" s="19"/>
      <c r="AK641" s="19">
        <f t="shared" si="57"/>
        <v>0</v>
      </c>
      <c r="AL641" s="19">
        <f t="shared" si="58"/>
        <v>9</v>
      </c>
      <c r="AM641" s="12" t="s">
        <v>1992</v>
      </c>
    </row>
    <row r="642" spans="1:39" x14ac:dyDescent="0.25">
      <c r="A642" s="10" t="s">
        <v>1774</v>
      </c>
      <c r="B642" s="11" t="s">
        <v>1775</v>
      </c>
      <c r="C642" s="12"/>
      <c r="D642" s="12"/>
      <c r="E642" s="69">
        <v>19.774999999999999</v>
      </c>
      <c r="F642" s="12"/>
      <c r="G642" s="12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>
        <f t="shared" si="56"/>
        <v>19.774999999999999</v>
      </c>
      <c r="T642" s="19"/>
      <c r="U642" s="19"/>
      <c r="V642" s="63"/>
      <c r="W642" s="19"/>
      <c r="X642" s="19"/>
      <c r="Y642" s="19"/>
      <c r="Z642" s="19"/>
      <c r="AA642" s="19"/>
      <c r="AB642" s="19"/>
      <c r="AC642" s="19"/>
      <c r="AD642" s="19"/>
      <c r="AE642" s="19"/>
      <c r="AF642" s="19"/>
      <c r="AG642" s="19"/>
      <c r="AH642" s="19"/>
      <c r="AI642" s="19"/>
      <c r="AJ642" s="19"/>
      <c r="AK642" s="19">
        <f t="shared" si="57"/>
        <v>0</v>
      </c>
      <c r="AL642" s="19">
        <f t="shared" si="58"/>
        <v>19.774999999999999</v>
      </c>
      <c r="AM642" s="12" t="s">
        <v>1977</v>
      </c>
    </row>
    <row r="643" spans="1:39" x14ac:dyDescent="0.25">
      <c r="A643" s="80" t="s">
        <v>1776</v>
      </c>
      <c r="B643" s="80"/>
      <c r="C643" s="80"/>
      <c r="D643" s="9"/>
      <c r="E643" s="69">
        <v>0</v>
      </c>
      <c r="F643" s="12"/>
      <c r="G643" s="12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>
        <f t="shared" si="56"/>
        <v>0</v>
      </c>
      <c r="T643" s="19"/>
      <c r="U643" s="19"/>
      <c r="V643" s="63"/>
      <c r="W643" s="19"/>
      <c r="X643" s="19"/>
      <c r="Y643" s="19"/>
      <c r="Z643" s="19"/>
      <c r="AA643" s="19"/>
      <c r="AB643" s="19"/>
      <c r="AC643" s="19"/>
      <c r="AD643" s="19"/>
      <c r="AE643" s="19"/>
      <c r="AF643" s="19"/>
      <c r="AG643" s="19"/>
      <c r="AH643" s="19"/>
      <c r="AI643" s="19"/>
      <c r="AJ643" s="19"/>
      <c r="AK643" s="19">
        <f t="shared" si="57"/>
        <v>0</v>
      </c>
      <c r="AL643" s="19">
        <f t="shared" si="58"/>
        <v>0</v>
      </c>
      <c r="AM643" s="12"/>
    </row>
    <row r="644" spans="1:39" ht="15.75" x14ac:dyDescent="0.25">
      <c r="A644" s="10" t="s">
        <v>1777</v>
      </c>
      <c r="B644" s="11" t="s">
        <v>1778</v>
      </c>
      <c r="C644" s="12" t="s">
        <v>1779</v>
      </c>
      <c r="D644" s="12" t="s">
        <v>467</v>
      </c>
      <c r="E644" s="69">
        <v>1.9</v>
      </c>
      <c r="F644" s="12"/>
      <c r="G644" s="12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>
        <f>2.5</f>
        <v>2.5</v>
      </c>
      <c r="S644" s="19">
        <f t="shared" si="56"/>
        <v>4.4000000000000004</v>
      </c>
      <c r="T644" s="19">
        <v>0.4</v>
      </c>
      <c r="U644" s="19"/>
      <c r="V644" s="63">
        <v>1</v>
      </c>
      <c r="W644" s="19"/>
      <c r="X644" s="19"/>
      <c r="Y644" s="19">
        <v>0.5</v>
      </c>
      <c r="Z644" s="19"/>
      <c r="AA644" s="19"/>
      <c r="AB644" s="19"/>
      <c r="AC644" s="19"/>
      <c r="AD644" s="19"/>
      <c r="AE644" s="19"/>
      <c r="AF644" s="19"/>
      <c r="AG644" s="19"/>
      <c r="AH644" s="19"/>
      <c r="AI644" s="19"/>
      <c r="AJ644" s="19"/>
      <c r="AK644" s="19">
        <f t="shared" si="57"/>
        <v>1.9</v>
      </c>
      <c r="AL644" s="19">
        <f t="shared" si="58"/>
        <v>2.5000000000000004</v>
      </c>
      <c r="AM644" s="12" t="s">
        <v>1977</v>
      </c>
    </row>
    <row r="645" spans="1:39" ht="15.75" x14ac:dyDescent="0.25">
      <c r="A645" s="10" t="s">
        <v>1780</v>
      </c>
      <c r="B645" s="11" t="s">
        <v>1781</v>
      </c>
      <c r="C645" s="12" t="s">
        <v>1782</v>
      </c>
      <c r="D645" s="12" t="s">
        <v>467</v>
      </c>
      <c r="E645" s="69">
        <v>5</v>
      </c>
      <c r="F645" s="12"/>
      <c r="G645" s="12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>
        <f t="shared" si="56"/>
        <v>5</v>
      </c>
      <c r="T645" s="19"/>
      <c r="U645" s="19"/>
      <c r="V645" s="63"/>
      <c r="W645" s="19"/>
      <c r="X645" s="19"/>
      <c r="Y645" s="19"/>
      <c r="Z645" s="19"/>
      <c r="AA645" s="19"/>
      <c r="AB645" s="19"/>
      <c r="AC645" s="19"/>
      <c r="AD645" s="19"/>
      <c r="AE645" s="19"/>
      <c r="AF645" s="19"/>
      <c r="AG645" s="19"/>
      <c r="AH645" s="19"/>
      <c r="AI645" s="19"/>
      <c r="AJ645" s="19"/>
      <c r="AK645" s="19">
        <f t="shared" si="57"/>
        <v>0</v>
      </c>
      <c r="AL645" s="19">
        <f t="shared" si="58"/>
        <v>5</v>
      </c>
      <c r="AM645" s="12" t="s">
        <v>1977</v>
      </c>
    </row>
    <row r="646" spans="1:39" x14ac:dyDescent="0.25">
      <c r="A646" s="10" t="s">
        <v>1783</v>
      </c>
      <c r="B646" s="11" t="s">
        <v>1784</v>
      </c>
      <c r="C646" s="12"/>
      <c r="D646" s="12" t="s">
        <v>467</v>
      </c>
      <c r="E646" s="69">
        <v>750</v>
      </c>
      <c r="F646" s="12"/>
      <c r="G646" s="12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>
        <f t="shared" si="56"/>
        <v>750</v>
      </c>
      <c r="T646" s="19"/>
      <c r="U646" s="19"/>
      <c r="V646" s="63"/>
      <c r="W646" s="19"/>
      <c r="X646" s="19"/>
      <c r="Y646" s="19"/>
      <c r="Z646" s="19"/>
      <c r="AA646" s="19"/>
      <c r="AB646" s="19"/>
      <c r="AC646" s="19"/>
      <c r="AD646" s="19"/>
      <c r="AE646" s="19"/>
      <c r="AF646" s="19"/>
      <c r="AG646" s="19"/>
      <c r="AH646" s="19"/>
      <c r="AI646" s="19"/>
      <c r="AJ646" s="19"/>
      <c r="AK646" s="19">
        <f t="shared" si="57"/>
        <v>0</v>
      </c>
      <c r="AL646" s="19">
        <f t="shared" si="58"/>
        <v>750</v>
      </c>
      <c r="AM646" s="12" t="s">
        <v>1984</v>
      </c>
    </row>
    <row r="647" spans="1:39" x14ac:dyDescent="0.25">
      <c r="A647" s="10" t="s">
        <v>1785</v>
      </c>
      <c r="B647" s="11" t="s">
        <v>1786</v>
      </c>
      <c r="C647" s="12" t="s">
        <v>1787</v>
      </c>
      <c r="D647" s="12" t="s">
        <v>467</v>
      </c>
      <c r="E647" s="69">
        <v>1</v>
      </c>
      <c r="F647" s="12"/>
      <c r="G647" s="12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>
        <f t="shared" si="56"/>
        <v>1</v>
      </c>
      <c r="T647" s="19"/>
      <c r="U647" s="19"/>
      <c r="V647" s="63"/>
      <c r="W647" s="19"/>
      <c r="X647" s="19"/>
      <c r="Y647" s="19"/>
      <c r="Z647" s="19"/>
      <c r="AA647" s="19"/>
      <c r="AB647" s="19"/>
      <c r="AC647" s="19"/>
      <c r="AD647" s="19"/>
      <c r="AE647" s="19"/>
      <c r="AF647" s="19"/>
      <c r="AG647" s="19"/>
      <c r="AH647" s="19"/>
      <c r="AI647" s="19"/>
      <c r="AJ647" s="19"/>
      <c r="AK647" s="19">
        <v>0</v>
      </c>
      <c r="AL647" s="19">
        <v>1</v>
      </c>
      <c r="AM647" s="12" t="s">
        <v>1984</v>
      </c>
    </row>
    <row r="648" spans="1:39" x14ac:dyDescent="0.25">
      <c r="A648" s="80" t="s">
        <v>1788</v>
      </c>
      <c r="B648" s="80"/>
      <c r="C648" s="80"/>
      <c r="D648" s="9"/>
      <c r="E648" s="69">
        <v>0</v>
      </c>
      <c r="F648" s="12"/>
      <c r="G648" s="12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>
        <f t="shared" si="56"/>
        <v>0</v>
      </c>
      <c r="T648" s="19"/>
      <c r="U648" s="19"/>
      <c r="V648" s="63"/>
      <c r="W648" s="19"/>
      <c r="X648" s="19"/>
      <c r="Y648" s="19"/>
      <c r="Z648" s="19"/>
      <c r="AA648" s="19"/>
      <c r="AB648" s="19"/>
      <c r="AC648" s="19"/>
      <c r="AD648" s="19"/>
      <c r="AE648" s="19"/>
      <c r="AF648" s="19"/>
      <c r="AG648" s="19"/>
      <c r="AH648" s="19"/>
      <c r="AI648" s="19"/>
      <c r="AJ648" s="19"/>
      <c r="AK648" s="19">
        <f t="shared" ref="AK648:AK655" si="59">SUM(T648:AJ648)</f>
        <v>0</v>
      </c>
      <c r="AL648" s="19">
        <f t="shared" ref="AL648:AL673" si="60">S648-AK648</f>
        <v>0</v>
      </c>
      <c r="AM648" s="12"/>
    </row>
    <row r="649" spans="1:39" ht="15.75" x14ac:dyDescent="0.25">
      <c r="A649" s="10" t="s">
        <v>1789</v>
      </c>
      <c r="B649" s="11" t="s">
        <v>1790</v>
      </c>
      <c r="C649" s="12" t="s">
        <v>1791</v>
      </c>
      <c r="D649" s="12" t="s">
        <v>506</v>
      </c>
      <c r="E649" s="69">
        <v>0.99999999999999989</v>
      </c>
      <c r="F649" s="12"/>
      <c r="G649" s="12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>
        <f t="shared" si="56"/>
        <v>0.99999999999999989</v>
      </c>
      <c r="T649" s="19"/>
      <c r="U649" s="19"/>
      <c r="V649" s="63"/>
      <c r="W649" s="19"/>
      <c r="X649" s="19"/>
      <c r="Y649" s="19"/>
      <c r="Z649" s="19"/>
      <c r="AA649" s="19"/>
      <c r="AB649" s="19"/>
      <c r="AC649" s="19"/>
      <c r="AD649" s="19"/>
      <c r="AE649" s="19"/>
      <c r="AF649" s="19"/>
      <c r="AG649" s="19"/>
      <c r="AH649" s="19"/>
      <c r="AI649" s="19"/>
      <c r="AJ649" s="19"/>
      <c r="AK649" s="19">
        <f t="shared" si="59"/>
        <v>0</v>
      </c>
      <c r="AL649" s="19">
        <f t="shared" si="60"/>
        <v>0.99999999999999989</v>
      </c>
      <c r="AM649" s="12" t="s">
        <v>1977</v>
      </c>
    </row>
    <row r="650" spans="1:39" x14ac:dyDescent="0.25">
      <c r="A650" s="10" t="s">
        <v>1792</v>
      </c>
      <c r="B650" s="11" t="s">
        <v>1793</v>
      </c>
      <c r="C650" s="12"/>
      <c r="D650" s="12" t="s">
        <v>642</v>
      </c>
      <c r="E650" s="69">
        <v>900</v>
      </c>
      <c r="F650" s="12"/>
      <c r="G650" s="12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>
        <f t="shared" si="56"/>
        <v>900</v>
      </c>
      <c r="T650" s="19"/>
      <c r="U650" s="19"/>
      <c r="V650" s="63"/>
      <c r="W650" s="19"/>
      <c r="X650" s="19"/>
      <c r="Y650" s="19"/>
      <c r="Z650" s="19"/>
      <c r="AA650" s="19"/>
      <c r="AB650" s="19"/>
      <c r="AC650" s="19"/>
      <c r="AD650" s="19"/>
      <c r="AE650" s="19"/>
      <c r="AF650" s="19"/>
      <c r="AG650" s="19"/>
      <c r="AH650" s="19"/>
      <c r="AI650" s="19"/>
      <c r="AJ650" s="19"/>
      <c r="AK650" s="19">
        <f t="shared" si="59"/>
        <v>0</v>
      </c>
      <c r="AL650" s="19">
        <f t="shared" si="60"/>
        <v>900</v>
      </c>
      <c r="AM650" s="12" t="s">
        <v>1975</v>
      </c>
    </row>
    <row r="651" spans="1:39" x14ac:dyDescent="0.25">
      <c r="A651" s="10" t="s">
        <v>1794</v>
      </c>
      <c r="B651" s="11" t="s">
        <v>1795</v>
      </c>
      <c r="C651" s="12"/>
      <c r="D651" s="12" t="s">
        <v>642</v>
      </c>
      <c r="E651" s="69">
        <v>200</v>
      </c>
      <c r="F651" s="12"/>
      <c r="G651" s="12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>
        <f t="shared" si="56"/>
        <v>200</v>
      </c>
      <c r="T651" s="19"/>
      <c r="U651" s="19"/>
      <c r="V651" s="63"/>
      <c r="W651" s="19"/>
      <c r="X651" s="19"/>
      <c r="Y651" s="19"/>
      <c r="Z651" s="19"/>
      <c r="AA651" s="19"/>
      <c r="AB651" s="19"/>
      <c r="AC651" s="19"/>
      <c r="AD651" s="19"/>
      <c r="AE651" s="19"/>
      <c r="AF651" s="19"/>
      <c r="AG651" s="19"/>
      <c r="AH651" s="19"/>
      <c r="AI651" s="19"/>
      <c r="AJ651" s="19"/>
      <c r="AK651" s="19">
        <f t="shared" si="59"/>
        <v>0</v>
      </c>
      <c r="AL651" s="19">
        <f t="shared" si="60"/>
        <v>200</v>
      </c>
      <c r="AM651" s="12" t="s">
        <v>1975</v>
      </c>
    </row>
    <row r="652" spans="1:39" x14ac:dyDescent="0.25">
      <c r="A652" s="80" t="s">
        <v>1796</v>
      </c>
      <c r="B652" s="80"/>
      <c r="C652" s="80"/>
      <c r="D652" s="9"/>
      <c r="E652" s="69">
        <v>0</v>
      </c>
      <c r="F652" s="12"/>
      <c r="G652" s="12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>
        <f t="shared" si="56"/>
        <v>0</v>
      </c>
      <c r="T652" s="19"/>
      <c r="U652" s="19"/>
      <c r="V652" s="63"/>
      <c r="W652" s="19"/>
      <c r="X652" s="19"/>
      <c r="Y652" s="19"/>
      <c r="Z652" s="19"/>
      <c r="AA652" s="19"/>
      <c r="AB652" s="19"/>
      <c r="AC652" s="19"/>
      <c r="AD652" s="19"/>
      <c r="AE652" s="19"/>
      <c r="AF652" s="19"/>
      <c r="AG652" s="19"/>
      <c r="AH652" s="19"/>
      <c r="AI652" s="19"/>
      <c r="AJ652" s="19"/>
      <c r="AK652" s="19">
        <f t="shared" si="59"/>
        <v>0</v>
      </c>
      <c r="AL652" s="19">
        <f t="shared" si="60"/>
        <v>0</v>
      </c>
      <c r="AM652" s="12"/>
    </row>
    <row r="653" spans="1:39" ht="15.75" x14ac:dyDescent="0.25">
      <c r="A653" s="10" t="s">
        <v>1797</v>
      </c>
      <c r="B653" s="11" t="s">
        <v>1798</v>
      </c>
      <c r="C653" s="12" t="s">
        <v>1799</v>
      </c>
      <c r="D653" s="12" t="s">
        <v>467</v>
      </c>
      <c r="E653" s="69">
        <v>2.5</v>
      </c>
      <c r="F653" s="12"/>
      <c r="G653" s="12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>
        <f t="shared" si="56"/>
        <v>2.5</v>
      </c>
      <c r="T653" s="19">
        <f>0.5+0.5</f>
        <v>1</v>
      </c>
      <c r="U653" s="19"/>
      <c r="V653" s="63"/>
      <c r="W653" s="19"/>
      <c r="X653" s="19"/>
      <c r="Y653" s="19"/>
      <c r="Z653" s="19"/>
      <c r="AA653" s="19"/>
      <c r="AB653" s="19"/>
      <c r="AC653" s="19"/>
      <c r="AD653" s="19"/>
      <c r="AE653" s="19"/>
      <c r="AF653" s="19"/>
      <c r="AG653" s="19"/>
      <c r="AH653" s="19"/>
      <c r="AI653" s="19"/>
      <c r="AJ653" s="19"/>
      <c r="AK653" s="19">
        <f t="shared" si="59"/>
        <v>1</v>
      </c>
      <c r="AL653" s="19">
        <f t="shared" si="60"/>
        <v>1.5</v>
      </c>
      <c r="AM653" s="12" t="s">
        <v>1977</v>
      </c>
    </row>
    <row r="654" spans="1:39" x14ac:dyDescent="0.25">
      <c r="A654" s="10" t="s">
        <v>1800</v>
      </c>
      <c r="B654" s="11" t="s">
        <v>1801</v>
      </c>
      <c r="C654" s="12"/>
      <c r="D654" s="12" t="s">
        <v>467</v>
      </c>
      <c r="E654" s="69">
        <v>3.5889999999999995</v>
      </c>
      <c r="F654" s="46"/>
      <c r="G654" s="46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>
        <f t="shared" si="56"/>
        <v>3.5889999999999995</v>
      </c>
      <c r="T654" s="19"/>
      <c r="U654" s="19"/>
      <c r="V654" s="63"/>
      <c r="W654" s="19"/>
      <c r="X654" s="19"/>
      <c r="Y654" s="19"/>
      <c r="Z654" s="19"/>
      <c r="AA654" s="19"/>
      <c r="AB654" s="19"/>
      <c r="AC654" s="19"/>
      <c r="AD654" s="19"/>
      <c r="AE654" s="19"/>
      <c r="AF654" s="19"/>
      <c r="AG654" s="19"/>
      <c r="AH654" s="19"/>
      <c r="AI654" s="19"/>
      <c r="AJ654" s="19"/>
      <c r="AK654" s="19">
        <f t="shared" si="59"/>
        <v>0</v>
      </c>
      <c r="AL654" s="19">
        <f t="shared" si="60"/>
        <v>3.5889999999999995</v>
      </c>
      <c r="AM654" s="12" t="s">
        <v>1977</v>
      </c>
    </row>
    <row r="655" spans="1:39" ht="15.75" x14ac:dyDescent="0.25">
      <c r="A655" s="10" t="s">
        <v>1802</v>
      </c>
      <c r="B655" s="11" t="s">
        <v>1803</v>
      </c>
      <c r="C655" s="12" t="s">
        <v>1799</v>
      </c>
      <c r="D655" s="12" t="s">
        <v>467</v>
      </c>
      <c r="E655" s="69">
        <v>1</v>
      </c>
      <c r="F655" s="12"/>
      <c r="G655" s="12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>
        <f t="shared" si="56"/>
        <v>1</v>
      </c>
      <c r="T655" s="19"/>
      <c r="U655" s="19"/>
      <c r="V655" s="63"/>
      <c r="W655" s="19"/>
      <c r="X655" s="19"/>
      <c r="Y655" s="19"/>
      <c r="Z655" s="19"/>
      <c r="AA655" s="19"/>
      <c r="AB655" s="19"/>
      <c r="AC655" s="19"/>
      <c r="AD655" s="19"/>
      <c r="AE655" s="19"/>
      <c r="AF655" s="19"/>
      <c r="AG655" s="19"/>
      <c r="AH655" s="19"/>
      <c r="AI655" s="19"/>
      <c r="AJ655" s="19"/>
      <c r="AK655" s="19">
        <f t="shared" si="59"/>
        <v>0</v>
      </c>
      <c r="AL655" s="19">
        <f t="shared" si="60"/>
        <v>1</v>
      </c>
      <c r="AM655" s="12" t="s">
        <v>1984</v>
      </c>
    </row>
    <row r="656" spans="1:39" x14ac:dyDescent="0.25">
      <c r="A656" s="10" t="s">
        <v>2024</v>
      </c>
      <c r="B656" s="11" t="s">
        <v>2026</v>
      </c>
      <c r="C656" s="12"/>
      <c r="D656" s="12" t="s">
        <v>450</v>
      </c>
      <c r="E656" s="69">
        <v>1000</v>
      </c>
      <c r="F656" s="12"/>
      <c r="G656" s="12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>
        <f t="shared" si="56"/>
        <v>1000</v>
      </c>
      <c r="T656" s="19"/>
      <c r="U656" s="19"/>
      <c r="V656" s="63"/>
      <c r="W656" s="19"/>
      <c r="X656" s="19"/>
      <c r="Y656" s="19"/>
      <c r="Z656" s="19"/>
      <c r="AA656" s="19"/>
      <c r="AB656" s="19"/>
      <c r="AC656" s="19"/>
      <c r="AD656" s="19"/>
      <c r="AE656" s="19"/>
      <c r="AF656" s="19"/>
      <c r="AG656" s="19"/>
      <c r="AH656" s="19"/>
      <c r="AI656" s="19"/>
      <c r="AJ656" s="19"/>
      <c r="AK656" s="19">
        <f>T656+U656+V656+W656+X656+Y656+Z656+AA656+AB656+AC656+AD656+AE656+AF656+AG656+AJ656</f>
        <v>0</v>
      </c>
      <c r="AL656" s="19">
        <f t="shared" si="60"/>
        <v>1000</v>
      </c>
      <c r="AM656" s="12" t="s">
        <v>1975</v>
      </c>
    </row>
    <row r="657" spans="1:39" x14ac:dyDescent="0.25">
      <c r="A657" s="10" t="s">
        <v>2025</v>
      </c>
      <c r="B657" s="11" t="s">
        <v>2027</v>
      </c>
      <c r="C657" s="12"/>
      <c r="D657" s="12" t="s">
        <v>450</v>
      </c>
      <c r="E657" s="69">
        <v>1000</v>
      </c>
      <c r="F657" s="12"/>
      <c r="G657" s="12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>
        <f t="shared" si="56"/>
        <v>1000</v>
      </c>
      <c r="T657" s="19"/>
      <c r="U657" s="19"/>
      <c r="V657" s="63"/>
      <c r="W657" s="19"/>
      <c r="X657" s="19"/>
      <c r="Y657" s="19"/>
      <c r="Z657" s="19"/>
      <c r="AA657" s="19"/>
      <c r="AB657" s="19"/>
      <c r="AC657" s="19"/>
      <c r="AD657" s="19"/>
      <c r="AE657" s="19"/>
      <c r="AF657" s="19"/>
      <c r="AG657" s="19"/>
      <c r="AH657" s="19"/>
      <c r="AI657" s="19"/>
      <c r="AJ657" s="19"/>
      <c r="AK657" s="19">
        <f>T657+U657+V657+W657+X657+Y657+Z657+AA657+AB657+AC657+AD657+AE657+AF657+AG657+AJ657</f>
        <v>0</v>
      </c>
      <c r="AL657" s="19">
        <f t="shared" si="60"/>
        <v>1000</v>
      </c>
      <c r="AM657" s="12" t="s">
        <v>1975</v>
      </c>
    </row>
    <row r="658" spans="1:39" x14ac:dyDescent="0.25">
      <c r="A658" s="10" t="s">
        <v>2071</v>
      </c>
      <c r="B658" s="11" t="s">
        <v>2072</v>
      </c>
      <c r="C658" s="12"/>
      <c r="D658" s="12" t="s">
        <v>467</v>
      </c>
      <c r="E658" s="69">
        <v>2.5</v>
      </c>
      <c r="F658" s="12"/>
      <c r="G658" s="12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>
        <f t="shared" si="56"/>
        <v>2.5</v>
      </c>
      <c r="T658" s="19"/>
      <c r="U658" s="19"/>
      <c r="V658" s="63"/>
      <c r="W658" s="19"/>
      <c r="X658" s="19"/>
      <c r="Y658" s="19"/>
      <c r="Z658" s="19"/>
      <c r="AA658" s="19"/>
      <c r="AB658" s="19"/>
      <c r="AC658" s="19"/>
      <c r="AD658" s="19"/>
      <c r="AE658" s="19"/>
      <c r="AF658" s="19"/>
      <c r="AG658" s="19"/>
      <c r="AH658" s="19"/>
      <c r="AI658" s="19"/>
      <c r="AJ658" s="19"/>
      <c r="AK658" s="19">
        <f t="shared" ref="AK658:AK673" si="61">SUM(T658:AJ658)</f>
        <v>0</v>
      </c>
      <c r="AL658" s="19">
        <f t="shared" si="60"/>
        <v>2.5</v>
      </c>
      <c r="AM658" s="12" t="s">
        <v>1977</v>
      </c>
    </row>
    <row r="659" spans="1:39" x14ac:dyDescent="0.25">
      <c r="A659" s="80" t="s">
        <v>1804</v>
      </c>
      <c r="B659" s="80"/>
      <c r="C659" s="80"/>
      <c r="D659" s="9"/>
      <c r="E659" s="69">
        <v>0</v>
      </c>
      <c r="F659" s="12"/>
      <c r="G659" s="12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>
        <f t="shared" si="56"/>
        <v>0</v>
      </c>
      <c r="T659" s="19"/>
      <c r="U659" s="19"/>
      <c r="V659" s="63"/>
      <c r="W659" s="19"/>
      <c r="X659" s="19"/>
      <c r="Y659" s="19"/>
      <c r="Z659" s="19"/>
      <c r="AA659" s="19"/>
      <c r="AB659" s="19"/>
      <c r="AC659" s="19"/>
      <c r="AD659" s="19"/>
      <c r="AE659" s="19"/>
      <c r="AF659" s="19"/>
      <c r="AG659" s="19"/>
      <c r="AH659" s="19"/>
      <c r="AI659" s="19"/>
      <c r="AJ659" s="19"/>
      <c r="AK659" s="19">
        <f t="shared" si="61"/>
        <v>0</v>
      </c>
      <c r="AL659" s="19">
        <f t="shared" si="60"/>
        <v>0</v>
      </c>
      <c r="AM659" s="12"/>
    </row>
    <row r="660" spans="1:39" x14ac:dyDescent="0.25">
      <c r="A660" s="10" t="s">
        <v>1805</v>
      </c>
      <c r="B660" s="11" t="s">
        <v>1806</v>
      </c>
      <c r="C660" s="12"/>
      <c r="D660" s="12" t="s">
        <v>467</v>
      </c>
      <c r="E660" s="69">
        <v>2.7</v>
      </c>
      <c r="F660" s="12"/>
      <c r="G660" s="12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>
        <f t="shared" ref="S660:S691" si="62">SUM(E660:R660)</f>
        <v>2.7</v>
      </c>
      <c r="T660" s="19">
        <f>1</f>
        <v>1</v>
      </c>
      <c r="U660" s="19"/>
      <c r="V660" s="63"/>
      <c r="W660" s="19"/>
      <c r="X660" s="19"/>
      <c r="Y660" s="19"/>
      <c r="Z660" s="19"/>
      <c r="AA660" s="19"/>
      <c r="AB660" s="19"/>
      <c r="AC660" s="19"/>
      <c r="AD660" s="19"/>
      <c r="AE660" s="19"/>
      <c r="AF660" s="19"/>
      <c r="AG660" s="19"/>
      <c r="AH660" s="19"/>
      <c r="AI660" s="19"/>
      <c r="AJ660" s="19"/>
      <c r="AK660" s="19">
        <f t="shared" si="61"/>
        <v>1</v>
      </c>
      <c r="AL660" s="19">
        <f t="shared" si="60"/>
        <v>1.7000000000000002</v>
      </c>
      <c r="AM660" s="12" t="s">
        <v>1977</v>
      </c>
    </row>
    <row r="661" spans="1:39" x14ac:dyDescent="0.25">
      <c r="A661" s="80" t="s">
        <v>1807</v>
      </c>
      <c r="B661" s="80"/>
      <c r="C661" s="80"/>
      <c r="D661" s="9"/>
      <c r="E661" s="69">
        <v>0</v>
      </c>
      <c r="F661" s="12"/>
      <c r="G661" s="12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>
        <f t="shared" si="62"/>
        <v>0</v>
      </c>
      <c r="T661" s="19"/>
      <c r="U661" s="19"/>
      <c r="V661" s="63"/>
      <c r="W661" s="19"/>
      <c r="X661" s="19"/>
      <c r="Y661" s="19"/>
      <c r="Z661" s="19"/>
      <c r="AA661" s="19"/>
      <c r="AB661" s="19"/>
      <c r="AC661" s="19"/>
      <c r="AD661" s="19"/>
      <c r="AE661" s="19"/>
      <c r="AF661" s="19"/>
      <c r="AG661" s="19"/>
      <c r="AH661" s="19"/>
      <c r="AI661" s="19"/>
      <c r="AJ661" s="19"/>
      <c r="AK661" s="19">
        <f t="shared" si="61"/>
        <v>0</v>
      </c>
      <c r="AL661" s="19">
        <f t="shared" si="60"/>
        <v>0</v>
      </c>
      <c r="AM661" s="12"/>
    </row>
    <row r="662" spans="1:39" ht="15.75" x14ac:dyDescent="0.25">
      <c r="A662" s="10" t="s">
        <v>1808</v>
      </c>
      <c r="B662" s="11" t="s">
        <v>1809</v>
      </c>
      <c r="C662" s="12" t="s">
        <v>1810</v>
      </c>
      <c r="D662" s="12" t="s">
        <v>506</v>
      </c>
      <c r="E662" s="69">
        <v>28309.5</v>
      </c>
      <c r="F662" s="12"/>
      <c r="G662" s="12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>
        <f t="shared" si="62"/>
        <v>28309.5</v>
      </c>
      <c r="T662" s="19"/>
      <c r="U662" s="19"/>
      <c r="V662" s="63"/>
      <c r="W662" s="19"/>
      <c r="X662" s="19"/>
      <c r="Y662" s="19"/>
      <c r="Z662" s="19"/>
      <c r="AA662" s="19"/>
      <c r="AB662" s="19"/>
      <c r="AC662" s="19"/>
      <c r="AD662" s="19"/>
      <c r="AE662" s="19"/>
      <c r="AF662" s="19"/>
      <c r="AG662" s="19"/>
      <c r="AH662" s="19"/>
      <c r="AI662" s="19"/>
      <c r="AJ662" s="19"/>
      <c r="AK662" s="19">
        <f t="shared" si="61"/>
        <v>0</v>
      </c>
      <c r="AL662" s="19">
        <f t="shared" si="60"/>
        <v>28309.5</v>
      </c>
      <c r="AM662" s="12" t="s">
        <v>1975</v>
      </c>
    </row>
    <row r="663" spans="1:39" ht="15.75" x14ac:dyDescent="0.25">
      <c r="A663" s="10" t="s">
        <v>1811</v>
      </c>
      <c r="B663" s="11" t="s">
        <v>1812</v>
      </c>
      <c r="C663" s="12" t="s">
        <v>1813</v>
      </c>
      <c r="D663" s="12" t="s">
        <v>495</v>
      </c>
      <c r="E663" s="69">
        <v>1</v>
      </c>
      <c r="F663" s="12"/>
      <c r="G663" s="12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>
        <f t="shared" si="62"/>
        <v>1</v>
      </c>
      <c r="T663" s="19"/>
      <c r="U663" s="19"/>
      <c r="V663" s="63"/>
      <c r="W663" s="19"/>
      <c r="X663" s="19"/>
      <c r="Y663" s="19"/>
      <c r="Z663" s="19"/>
      <c r="AA663" s="19"/>
      <c r="AB663" s="19"/>
      <c r="AC663" s="19"/>
      <c r="AD663" s="19"/>
      <c r="AE663" s="19"/>
      <c r="AF663" s="19"/>
      <c r="AG663" s="19"/>
      <c r="AH663" s="19"/>
      <c r="AI663" s="19"/>
      <c r="AJ663" s="19"/>
      <c r="AK663" s="19">
        <f t="shared" si="61"/>
        <v>0</v>
      </c>
      <c r="AL663" s="19">
        <f t="shared" si="60"/>
        <v>1</v>
      </c>
      <c r="AM663" s="12" t="s">
        <v>1977</v>
      </c>
    </row>
    <row r="664" spans="1:39" ht="15.75" x14ac:dyDescent="0.25">
      <c r="A664" s="10" t="s">
        <v>1814</v>
      </c>
      <c r="B664" s="11" t="s">
        <v>1815</v>
      </c>
      <c r="C664" s="12" t="s">
        <v>1816</v>
      </c>
      <c r="D664" s="12" t="s">
        <v>467</v>
      </c>
      <c r="E664" s="69">
        <v>200</v>
      </c>
      <c r="F664" s="12"/>
      <c r="G664" s="12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>
        <f t="shared" si="62"/>
        <v>200</v>
      </c>
      <c r="T664" s="19"/>
      <c r="U664" s="19"/>
      <c r="V664" s="63"/>
      <c r="W664" s="19"/>
      <c r="X664" s="19"/>
      <c r="Y664" s="19"/>
      <c r="Z664" s="19"/>
      <c r="AA664" s="19"/>
      <c r="AB664" s="19"/>
      <c r="AC664" s="19"/>
      <c r="AD664" s="19"/>
      <c r="AE664" s="19"/>
      <c r="AF664" s="19"/>
      <c r="AG664" s="19"/>
      <c r="AH664" s="19"/>
      <c r="AI664" s="19"/>
      <c r="AJ664" s="19"/>
      <c r="AK664" s="19">
        <f t="shared" si="61"/>
        <v>0</v>
      </c>
      <c r="AL664" s="19">
        <f t="shared" si="60"/>
        <v>200</v>
      </c>
      <c r="AM664" s="12" t="s">
        <v>1975</v>
      </c>
    </row>
    <row r="665" spans="1:39" x14ac:dyDescent="0.25">
      <c r="A665" s="10" t="s">
        <v>1817</v>
      </c>
      <c r="B665" s="11" t="s">
        <v>1818</v>
      </c>
      <c r="C665" s="12" t="s">
        <v>1819</v>
      </c>
      <c r="D665" s="12" t="s">
        <v>467</v>
      </c>
      <c r="E665" s="69">
        <v>300</v>
      </c>
      <c r="F665" s="12"/>
      <c r="G665" s="12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>
        <f t="shared" si="62"/>
        <v>300</v>
      </c>
      <c r="T665" s="19"/>
      <c r="U665" s="19"/>
      <c r="V665" s="63"/>
      <c r="W665" s="19"/>
      <c r="X665" s="19"/>
      <c r="Y665" s="19"/>
      <c r="Z665" s="19"/>
      <c r="AA665" s="19"/>
      <c r="AB665" s="19"/>
      <c r="AC665" s="19"/>
      <c r="AD665" s="19"/>
      <c r="AE665" s="19"/>
      <c r="AF665" s="19"/>
      <c r="AG665" s="19"/>
      <c r="AH665" s="19"/>
      <c r="AI665" s="19"/>
      <c r="AJ665" s="19"/>
      <c r="AK665" s="19">
        <f t="shared" si="61"/>
        <v>0</v>
      </c>
      <c r="AL665" s="19">
        <f t="shared" si="60"/>
        <v>300</v>
      </c>
      <c r="AM665" s="12" t="s">
        <v>1975</v>
      </c>
    </row>
    <row r="666" spans="1:39" ht="15.75" x14ac:dyDescent="0.25">
      <c r="A666" s="10" t="s">
        <v>1820</v>
      </c>
      <c r="B666" s="11" t="s">
        <v>1821</v>
      </c>
      <c r="C666" s="12" t="s">
        <v>1822</v>
      </c>
      <c r="D666" s="12" t="s">
        <v>642</v>
      </c>
      <c r="E666" s="69">
        <v>1565</v>
      </c>
      <c r="F666" s="12"/>
      <c r="G666" s="12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>
        <f t="shared" si="62"/>
        <v>1565</v>
      </c>
      <c r="T666" s="19"/>
      <c r="U666" s="19"/>
      <c r="V666" s="63"/>
      <c r="W666" s="19"/>
      <c r="X666" s="19"/>
      <c r="Y666" s="19"/>
      <c r="Z666" s="19"/>
      <c r="AA666" s="19"/>
      <c r="AB666" s="19"/>
      <c r="AC666" s="19"/>
      <c r="AD666" s="19"/>
      <c r="AE666" s="19"/>
      <c r="AF666" s="19"/>
      <c r="AG666" s="19"/>
      <c r="AH666" s="19"/>
      <c r="AI666" s="19"/>
      <c r="AJ666" s="19"/>
      <c r="AK666" s="19">
        <f t="shared" si="61"/>
        <v>0</v>
      </c>
      <c r="AL666" s="19">
        <f t="shared" si="60"/>
        <v>1565</v>
      </c>
      <c r="AM666" s="12" t="s">
        <v>1975</v>
      </c>
    </row>
    <row r="667" spans="1:39" ht="15.75" x14ac:dyDescent="0.25">
      <c r="A667" s="10" t="s">
        <v>1823</v>
      </c>
      <c r="B667" s="11" t="s">
        <v>1824</v>
      </c>
      <c r="C667" s="12" t="s">
        <v>1759</v>
      </c>
      <c r="D667" s="12" t="s">
        <v>495</v>
      </c>
      <c r="E667" s="69">
        <v>480</v>
      </c>
      <c r="F667" s="12"/>
      <c r="G667" s="12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>
        <f t="shared" si="62"/>
        <v>480</v>
      </c>
      <c r="T667" s="19"/>
      <c r="U667" s="19"/>
      <c r="V667" s="63"/>
      <c r="W667" s="19"/>
      <c r="X667" s="19"/>
      <c r="Y667" s="19"/>
      <c r="Z667" s="19"/>
      <c r="AA667" s="19"/>
      <c r="AB667" s="19"/>
      <c r="AC667" s="19"/>
      <c r="AD667" s="19"/>
      <c r="AE667" s="19"/>
      <c r="AF667" s="19"/>
      <c r="AG667" s="19"/>
      <c r="AH667" s="19"/>
      <c r="AI667" s="19"/>
      <c r="AJ667" s="19"/>
      <c r="AK667" s="19">
        <f t="shared" si="61"/>
        <v>0</v>
      </c>
      <c r="AL667" s="19">
        <f t="shared" si="60"/>
        <v>480</v>
      </c>
      <c r="AM667" s="12" t="s">
        <v>1975</v>
      </c>
    </row>
    <row r="668" spans="1:39" ht="15.75" x14ac:dyDescent="0.25">
      <c r="A668" s="10" t="s">
        <v>1825</v>
      </c>
      <c r="B668" s="11" t="s">
        <v>1826</v>
      </c>
      <c r="C668" s="12" t="s">
        <v>1816</v>
      </c>
      <c r="D668" s="12" t="s">
        <v>450</v>
      </c>
      <c r="E668" s="69">
        <v>50</v>
      </c>
      <c r="F668" s="12"/>
      <c r="G668" s="12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>
        <f t="shared" si="62"/>
        <v>50</v>
      </c>
      <c r="T668" s="19"/>
      <c r="U668" s="19"/>
      <c r="V668" s="63"/>
      <c r="W668" s="19"/>
      <c r="X668" s="19"/>
      <c r="Y668" s="19"/>
      <c r="Z668" s="19"/>
      <c r="AA668" s="19"/>
      <c r="AB668" s="19"/>
      <c r="AC668" s="19"/>
      <c r="AD668" s="19"/>
      <c r="AE668" s="19"/>
      <c r="AF668" s="19"/>
      <c r="AG668" s="19"/>
      <c r="AH668" s="19"/>
      <c r="AI668" s="19"/>
      <c r="AJ668" s="19"/>
      <c r="AK668" s="19">
        <f t="shared" si="61"/>
        <v>0</v>
      </c>
      <c r="AL668" s="19">
        <f t="shared" si="60"/>
        <v>50</v>
      </c>
      <c r="AM668" s="12" t="s">
        <v>1975</v>
      </c>
    </row>
    <row r="669" spans="1:39" ht="15.75" x14ac:dyDescent="0.25">
      <c r="A669" s="10" t="s">
        <v>1827</v>
      </c>
      <c r="B669" s="11" t="s">
        <v>1828</v>
      </c>
      <c r="C669" s="12" t="s">
        <v>1829</v>
      </c>
      <c r="D669" s="12" t="s">
        <v>450</v>
      </c>
      <c r="E669" s="69">
        <v>100</v>
      </c>
      <c r="F669" s="12"/>
      <c r="G669" s="12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>
        <f t="shared" si="62"/>
        <v>100</v>
      </c>
      <c r="T669" s="19"/>
      <c r="U669" s="19"/>
      <c r="V669" s="63"/>
      <c r="W669" s="19"/>
      <c r="X669" s="19"/>
      <c r="Y669" s="19"/>
      <c r="Z669" s="19"/>
      <c r="AA669" s="19"/>
      <c r="AB669" s="19"/>
      <c r="AC669" s="19"/>
      <c r="AD669" s="19"/>
      <c r="AE669" s="19"/>
      <c r="AF669" s="19"/>
      <c r="AG669" s="19"/>
      <c r="AH669" s="19"/>
      <c r="AI669" s="19"/>
      <c r="AJ669" s="19"/>
      <c r="AK669" s="19">
        <f t="shared" si="61"/>
        <v>0</v>
      </c>
      <c r="AL669" s="19">
        <f t="shared" si="60"/>
        <v>100</v>
      </c>
      <c r="AM669" s="12" t="s">
        <v>1975</v>
      </c>
    </row>
    <row r="670" spans="1:39" ht="15.75" x14ac:dyDescent="0.25">
      <c r="A670" s="10" t="s">
        <v>1830</v>
      </c>
      <c r="B670" s="11" t="s">
        <v>1831</v>
      </c>
      <c r="C670" s="12" t="s">
        <v>1816</v>
      </c>
      <c r="D670" s="12" t="s">
        <v>450</v>
      </c>
      <c r="E670" s="69">
        <v>400</v>
      </c>
      <c r="F670" s="12"/>
      <c r="G670" s="12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>
        <f t="shared" si="62"/>
        <v>400</v>
      </c>
      <c r="T670" s="19"/>
      <c r="U670" s="19"/>
      <c r="V670" s="63"/>
      <c r="W670" s="19"/>
      <c r="X670" s="19"/>
      <c r="Y670" s="19"/>
      <c r="Z670" s="19"/>
      <c r="AA670" s="19"/>
      <c r="AB670" s="19"/>
      <c r="AC670" s="19"/>
      <c r="AD670" s="19"/>
      <c r="AE670" s="19"/>
      <c r="AF670" s="19"/>
      <c r="AG670" s="19"/>
      <c r="AH670" s="19"/>
      <c r="AI670" s="19"/>
      <c r="AJ670" s="19"/>
      <c r="AK670" s="19">
        <f t="shared" si="61"/>
        <v>0</v>
      </c>
      <c r="AL670" s="19">
        <f t="shared" si="60"/>
        <v>400</v>
      </c>
      <c r="AM670" s="12" t="s">
        <v>1975</v>
      </c>
    </row>
    <row r="671" spans="1:39" x14ac:dyDescent="0.25">
      <c r="A671" s="10" t="s">
        <v>1832</v>
      </c>
      <c r="B671" s="11" t="s">
        <v>1833</v>
      </c>
      <c r="C671" s="12"/>
      <c r="D671" s="12"/>
      <c r="E671" s="69">
        <v>0</v>
      </c>
      <c r="F671" s="12"/>
      <c r="G671" s="12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>
        <f t="shared" si="62"/>
        <v>0</v>
      </c>
      <c r="T671" s="19"/>
      <c r="U671" s="19"/>
      <c r="V671" s="63"/>
      <c r="W671" s="19"/>
      <c r="X671" s="19"/>
      <c r="Y671" s="19"/>
      <c r="Z671" s="19"/>
      <c r="AA671" s="19"/>
      <c r="AB671" s="19"/>
      <c r="AC671" s="19"/>
      <c r="AD671" s="19"/>
      <c r="AE671" s="19"/>
      <c r="AF671" s="19"/>
      <c r="AG671" s="19"/>
      <c r="AH671" s="19"/>
      <c r="AI671" s="19"/>
      <c r="AJ671" s="19"/>
      <c r="AK671" s="19">
        <f t="shared" si="61"/>
        <v>0</v>
      </c>
      <c r="AL671" s="19">
        <f t="shared" si="60"/>
        <v>0</v>
      </c>
      <c r="AM671" s="12" t="s">
        <v>1975</v>
      </c>
    </row>
    <row r="672" spans="1:39" x14ac:dyDescent="0.25">
      <c r="A672" s="10" t="s">
        <v>1834</v>
      </c>
      <c r="B672" s="11" t="s">
        <v>1835</v>
      </c>
      <c r="C672" s="12"/>
      <c r="D672" s="12"/>
      <c r="E672" s="69">
        <v>250</v>
      </c>
      <c r="F672" s="12"/>
      <c r="G672" s="12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>
        <f t="shared" si="62"/>
        <v>250</v>
      </c>
      <c r="T672" s="19"/>
      <c r="U672" s="19"/>
      <c r="V672" s="63"/>
      <c r="W672" s="19"/>
      <c r="X672" s="19"/>
      <c r="Y672" s="19"/>
      <c r="Z672" s="19"/>
      <c r="AA672" s="19"/>
      <c r="AB672" s="19"/>
      <c r="AC672" s="19"/>
      <c r="AD672" s="19"/>
      <c r="AE672" s="19"/>
      <c r="AF672" s="19"/>
      <c r="AG672" s="19"/>
      <c r="AH672" s="19"/>
      <c r="AI672" s="19"/>
      <c r="AJ672" s="19"/>
      <c r="AK672" s="19">
        <f t="shared" si="61"/>
        <v>0</v>
      </c>
      <c r="AL672" s="19">
        <f t="shared" si="60"/>
        <v>250</v>
      </c>
      <c r="AM672" s="12" t="s">
        <v>1975</v>
      </c>
    </row>
    <row r="673" spans="1:39" ht="15.75" x14ac:dyDescent="0.3">
      <c r="A673" s="10" t="s">
        <v>1836</v>
      </c>
      <c r="B673" s="11" t="s">
        <v>1837</v>
      </c>
      <c r="C673" s="17" t="s">
        <v>2329</v>
      </c>
      <c r="D673" s="12" t="s">
        <v>495</v>
      </c>
      <c r="E673" s="69">
        <v>500</v>
      </c>
      <c r="F673" s="12"/>
      <c r="G673" s="12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>
        <f>100</f>
        <v>100</v>
      </c>
      <c r="S673" s="19">
        <f t="shared" si="62"/>
        <v>600</v>
      </c>
      <c r="T673" s="19"/>
      <c r="U673" s="19"/>
      <c r="V673" s="63"/>
      <c r="W673" s="19"/>
      <c r="X673" s="19"/>
      <c r="Y673" s="19"/>
      <c r="Z673" s="19"/>
      <c r="AA673" s="19"/>
      <c r="AB673" s="19"/>
      <c r="AC673" s="19"/>
      <c r="AD673" s="19"/>
      <c r="AE673" s="19"/>
      <c r="AF673" s="19"/>
      <c r="AG673" s="19"/>
      <c r="AH673" s="19"/>
      <c r="AI673" s="19"/>
      <c r="AJ673" s="19"/>
      <c r="AK673" s="19">
        <f t="shared" si="61"/>
        <v>0</v>
      </c>
      <c r="AL673" s="19">
        <f t="shared" si="60"/>
        <v>600</v>
      </c>
      <c r="AM673" s="12" t="s">
        <v>1975</v>
      </c>
    </row>
    <row r="674" spans="1:39" x14ac:dyDescent="0.25">
      <c r="A674" s="10" t="s">
        <v>1838</v>
      </c>
      <c r="B674" s="11" t="s">
        <v>1839</v>
      </c>
      <c r="C674" s="17" t="s">
        <v>1840</v>
      </c>
      <c r="D674" s="12" t="s">
        <v>495</v>
      </c>
      <c r="E674" s="69">
        <v>497</v>
      </c>
      <c r="F674" s="12"/>
      <c r="G674" s="12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>
        <f t="shared" si="62"/>
        <v>497</v>
      </c>
      <c r="T674" s="19"/>
      <c r="U674" s="19"/>
      <c r="V674" s="63"/>
      <c r="W674" s="19"/>
      <c r="X674" s="19"/>
      <c r="Y674" s="19"/>
      <c r="Z674" s="19"/>
      <c r="AA674" s="19"/>
      <c r="AB674" s="19"/>
      <c r="AC674" s="19"/>
      <c r="AD674" s="19"/>
      <c r="AE674" s="19"/>
      <c r="AF674" s="19"/>
      <c r="AG674" s="19"/>
      <c r="AH674" s="19"/>
      <c r="AI674" s="19"/>
      <c r="AJ674" s="19"/>
      <c r="AK674" s="19">
        <f>SUM(T674:AJ674)</f>
        <v>0</v>
      </c>
      <c r="AL674" s="19">
        <f>S674-AK674</f>
        <v>497</v>
      </c>
      <c r="AM674" s="12" t="s">
        <v>1975</v>
      </c>
    </row>
    <row r="675" spans="1:39" x14ac:dyDescent="0.25">
      <c r="A675" s="80" t="s">
        <v>1841</v>
      </c>
      <c r="B675" s="80"/>
      <c r="C675" s="80"/>
      <c r="D675" s="9"/>
      <c r="E675" s="69">
        <v>0</v>
      </c>
      <c r="F675" s="12"/>
      <c r="G675" s="12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>
        <f t="shared" si="62"/>
        <v>0</v>
      </c>
      <c r="T675" s="19"/>
      <c r="U675" s="19"/>
      <c r="V675" s="63"/>
      <c r="W675" s="19"/>
      <c r="X675" s="19"/>
      <c r="Y675" s="19"/>
      <c r="Z675" s="19"/>
      <c r="AA675" s="19"/>
      <c r="AB675" s="19"/>
      <c r="AC675" s="19"/>
      <c r="AD675" s="19"/>
      <c r="AE675" s="19"/>
      <c r="AF675" s="19"/>
      <c r="AG675" s="19"/>
      <c r="AH675" s="19"/>
      <c r="AI675" s="19"/>
      <c r="AJ675" s="19"/>
      <c r="AK675" s="19">
        <f t="shared" ref="AK675:AK683" si="63">SUM(T675:AJ675)</f>
        <v>0</v>
      </c>
      <c r="AL675" s="19">
        <f t="shared" ref="AL675:AL683" si="64">S675-AK675</f>
        <v>0</v>
      </c>
      <c r="AM675" s="12"/>
    </row>
    <row r="676" spans="1:39" x14ac:dyDescent="0.25">
      <c r="A676" s="10" t="s">
        <v>1842</v>
      </c>
      <c r="B676" s="11" t="s">
        <v>1843</v>
      </c>
      <c r="C676" s="12" t="s">
        <v>1844</v>
      </c>
      <c r="D676" s="12" t="s">
        <v>450</v>
      </c>
      <c r="E676" s="69">
        <v>0</v>
      </c>
      <c r="F676" s="12"/>
      <c r="G676" s="12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>
        <f t="shared" si="62"/>
        <v>0</v>
      </c>
      <c r="T676" s="19"/>
      <c r="U676" s="19"/>
      <c r="V676" s="63"/>
      <c r="W676" s="19"/>
      <c r="X676" s="19"/>
      <c r="Y676" s="19"/>
      <c r="Z676" s="19"/>
      <c r="AA676" s="19"/>
      <c r="AB676" s="19"/>
      <c r="AC676" s="19"/>
      <c r="AD676" s="19"/>
      <c r="AE676" s="19"/>
      <c r="AF676" s="19"/>
      <c r="AG676" s="19"/>
      <c r="AH676" s="19"/>
      <c r="AI676" s="19"/>
      <c r="AJ676" s="19"/>
      <c r="AK676" s="19">
        <f t="shared" si="63"/>
        <v>0</v>
      </c>
      <c r="AL676" s="19">
        <f t="shared" si="64"/>
        <v>0</v>
      </c>
      <c r="AM676" s="12" t="s">
        <v>1977</v>
      </c>
    </row>
    <row r="677" spans="1:39" x14ac:dyDescent="0.25">
      <c r="A677" s="10" t="s">
        <v>1845</v>
      </c>
      <c r="B677" s="11" t="s">
        <v>1846</v>
      </c>
      <c r="C677" s="12" t="s">
        <v>1844</v>
      </c>
      <c r="D677" s="12" t="s">
        <v>450</v>
      </c>
      <c r="E677" s="69">
        <v>188.6</v>
      </c>
      <c r="F677" s="12"/>
      <c r="G677" s="12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>
        <f t="shared" si="62"/>
        <v>188.6</v>
      </c>
      <c r="T677" s="19"/>
      <c r="U677" s="19"/>
      <c r="V677" s="63"/>
      <c r="W677" s="19"/>
      <c r="X677" s="19"/>
      <c r="Y677" s="19"/>
      <c r="Z677" s="19"/>
      <c r="AA677" s="19"/>
      <c r="AB677" s="19"/>
      <c r="AC677" s="19"/>
      <c r="AD677" s="19"/>
      <c r="AE677" s="19"/>
      <c r="AF677" s="19"/>
      <c r="AG677" s="19"/>
      <c r="AH677" s="19"/>
      <c r="AI677" s="19"/>
      <c r="AJ677" s="19"/>
      <c r="AK677" s="19">
        <f t="shared" si="63"/>
        <v>0</v>
      </c>
      <c r="AL677" s="19">
        <f t="shared" si="64"/>
        <v>188.6</v>
      </c>
      <c r="AM677" s="12" t="s">
        <v>1975</v>
      </c>
    </row>
    <row r="678" spans="1:39" x14ac:dyDescent="0.25">
      <c r="A678" s="10" t="s">
        <v>1847</v>
      </c>
      <c r="B678" s="26" t="s">
        <v>1848</v>
      </c>
      <c r="C678" s="12"/>
      <c r="D678" s="12" t="s">
        <v>1681</v>
      </c>
      <c r="E678" s="69">
        <v>100</v>
      </c>
      <c r="F678" s="12"/>
      <c r="G678" s="12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>
        <f t="shared" si="62"/>
        <v>100</v>
      </c>
      <c r="T678" s="19"/>
      <c r="U678" s="19"/>
      <c r="V678" s="63"/>
      <c r="W678" s="19"/>
      <c r="X678" s="19"/>
      <c r="Y678" s="19"/>
      <c r="Z678" s="19"/>
      <c r="AA678" s="19"/>
      <c r="AB678" s="19"/>
      <c r="AC678" s="19"/>
      <c r="AD678" s="19"/>
      <c r="AE678" s="19"/>
      <c r="AF678" s="19"/>
      <c r="AG678" s="19"/>
      <c r="AH678" s="19"/>
      <c r="AI678" s="19"/>
      <c r="AJ678" s="19"/>
      <c r="AK678" s="19">
        <f t="shared" si="63"/>
        <v>0</v>
      </c>
      <c r="AL678" s="19">
        <f t="shared" si="64"/>
        <v>100</v>
      </c>
      <c r="AM678" s="12" t="s">
        <v>1975</v>
      </c>
    </row>
    <row r="679" spans="1:39" x14ac:dyDescent="0.25">
      <c r="A679" s="10" t="s">
        <v>1849</v>
      </c>
      <c r="B679" s="11" t="s">
        <v>1850</v>
      </c>
      <c r="C679" s="12"/>
      <c r="D679" s="12"/>
      <c r="E679" s="69">
        <v>0</v>
      </c>
      <c r="F679" s="12"/>
      <c r="G679" s="12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>
        <f t="shared" si="62"/>
        <v>0</v>
      </c>
      <c r="T679" s="19"/>
      <c r="U679" s="19"/>
      <c r="V679" s="63"/>
      <c r="W679" s="19"/>
      <c r="X679" s="19"/>
      <c r="Y679" s="19"/>
      <c r="Z679" s="19"/>
      <c r="AA679" s="19"/>
      <c r="AB679" s="19"/>
      <c r="AC679" s="19"/>
      <c r="AD679" s="19"/>
      <c r="AE679" s="19"/>
      <c r="AF679" s="19"/>
      <c r="AG679" s="19"/>
      <c r="AH679" s="19"/>
      <c r="AI679" s="19"/>
      <c r="AJ679" s="19"/>
      <c r="AK679" s="19">
        <f t="shared" si="63"/>
        <v>0</v>
      </c>
      <c r="AL679" s="19">
        <f t="shared" si="64"/>
        <v>0</v>
      </c>
      <c r="AM679" s="12" t="s">
        <v>1975</v>
      </c>
    </row>
    <row r="680" spans="1:39" x14ac:dyDescent="0.25">
      <c r="A680" s="10" t="s">
        <v>1851</v>
      </c>
      <c r="B680" s="11" t="s">
        <v>1852</v>
      </c>
      <c r="C680" s="12"/>
      <c r="D680" s="12" t="s">
        <v>1681</v>
      </c>
      <c r="E680" s="69">
        <v>0</v>
      </c>
      <c r="F680" s="12"/>
      <c r="G680" s="12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>
        <f t="shared" si="62"/>
        <v>0</v>
      </c>
      <c r="T680" s="19"/>
      <c r="U680" s="19"/>
      <c r="V680" s="63"/>
      <c r="W680" s="19"/>
      <c r="X680" s="19"/>
      <c r="Y680" s="19"/>
      <c r="Z680" s="19"/>
      <c r="AA680" s="19"/>
      <c r="AB680" s="19"/>
      <c r="AC680" s="19"/>
      <c r="AD680" s="19"/>
      <c r="AE680" s="19"/>
      <c r="AF680" s="19"/>
      <c r="AG680" s="19"/>
      <c r="AH680" s="19"/>
      <c r="AI680" s="19"/>
      <c r="AJ680" s="19"/>
      <c r="AK680" s="19">
        <f t="shared" si="63"/>
        <v>0</v>
      </c>
      <c r="AL680" s="19">
        <f t="shared" si="64"/>
        <v>0</v>
      </c>
      <c r="AM680" s="12" t="s">
        <v>1982</v>
      </c>
    </row>
    <row r="681" spans="1:39" x14ac:dyDescent="0.25">
      <c r="A681" s="80" t="s">
        <v>1853</v>
      </c>
      <c r="B681" s="80"/>
      <c r="C681" s="80"/>
      <c r="D681" s="9"/>
      <c r="E681" s="69">
        <v>0</v>
      </c>
      <c r="F681" s="12"/>
      <c r="G681" s="12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>
        <f t="shared" si="62"/>
        <v>0</v>
      </c>
      <c r="T681" s="19"/>
      <c r="U681" s="19"/>
      <c r="V681" s="63"/>
      <c r="W681" s="19"/>
      <c r="X681" s="19"/>
      <c r="Y681" s="19"/>
      <c r="Z681" s="19"/>
      <c r="AA681" s="19"/>
      <c r="AB681" s="19"/>
      <c r="AC681" s="19"/>
      <c r="AD681" s="19"/>
      <c r="AE681" s="19"/>
      <c r="AF681" s="19"/>
      <c r="AG681" s="19"/>
      <c r="AH681" s="19"/>
      <c r="AI681" s="19"/>
      <c r="AJ681" s="19"/>
      <c r="AK681" s="19">
        <f t="shared" si="63"/>
        <v>0</v>
      </c>
      <c r="AL681" s="19">
        <f t="shared" si="64"/>
        <v>0</v>
      </c>
      <c r="AM681" s="12"/>
    </row>
    <row r="682" spans="1:39" ht="15.75" x14ac:dyDescent="0.25">
      <c r="A682" s="10" t="s">
        <v>1854</v>
      </c>
      <c r="B682" s="11" t="s">
        <v>1855</v>
      </c>
      <c r="C682" s="12" t="s">
        <v>1856</v>
      </c>
      <c r="D682" s="12" t="s">
        <v>450</v>
      </c>
      <c r="E682" s="69">
        <v>1278.5</v>
      </c>
      <c r="F682" s="12"/>
      <c r="G682" s="12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>
        <f t="shared" si="62"/>
        <v>1278.5</v>
      </c>
      <c r="T682" s="19"/>
      <c r="U682" s="19"/>
      <c r="V682" s="63"/>
      <c r="W682" s="19"/>
      <c r="X682" s="19"/>
      <c r="Y682" s="19"/>
      <c r="Z682" s="19"/>
      <c r="AA682" s="19"/>
      <c r="AB682" s="19"/>
      <c r="AC682" s="19"/>
      <c r="AD682" s="19"/>
      <c r="AE682" s="19"/>
      <c r="AF682" s="19"/>
      <c r="AG682" s="19"/>
      <c r="AH682" s="19"/>
      <c r="AI682" s="19"/>
      <c r="AJ682" s="19"/>
      <c r="AK682" s="19">
        <f t="shared" si="63"/>
        <v>0</v>
      </c>
      <c r="AL682" s="19">
        <f t="shared" si="64"/>
        <v>1278.5</v>
      </c>
      <c r="AM682" s="12" t="s">
        <v>1985</v>
      </c>
    </row>
    <row r="683" spans="1:39" ht="15.75" x14ac:dyDescent="0.3">
      <c r="A683" s="10" t="s">
        <v>1857</v>
      </c>
      <c r="B683" s="11" t="s">
        <v>1858</v>
      </c>
      <c r="C683" s="17" t="s">
        <v>2330</v>
      </c>
      <c r="D683" s="12" t="s">
        <v>450</v>
      </c>
      <c r="E683" s="69">
        <v>1423</v>
      </c>
      <c r="F683" s="12"/>
      <c r="G683" s="12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>
        <f t="shared" si="62"/>
        <v>1423</v>
      </c>
      <c r="T683" s="19"/>
      <c r="U683" s="19"/>
      <c r="V683" s="63"/>
      <c r="W683" s="19"/>
      <c r="X683" s="19"/>
      <c r="Y683" s="19"/>
      <c r="Z683" s="19"/>
      <c r="AA683" s="19"/>
      <c r="AB683" s="19"/>
      <c r="AC683" s="19"/>
      <c r="AD683" s="19"/>
      <c r="AE683" s="19"/>
      <c r="AF683" s="19"/>
      <c r="AG683" s="19"/>
      <c r="AH683" s="19"/>
      <c r="AI683" s="19"/>
      <c r="AJ683" s="19"/>
      <c r="AK683" s="19">
        <f t="shared" si="63"/>
        <v>0</v>
      </c>
      <c r="AL683" s="19">
        <f t="shared" si="64"/>
        <v>1423</v>
      </c>
      <c r="AM683" s="12" t="s">
        <v>1985</v>
      </c>
    </row>
    <row r="684" spans="1:39" x14ac:dyDescent="0.25">
      <c r="A684" s="10" t="s">
        <v>1859</v>
      </c>
      <c r="B684" s="11" t="s">
        <v>1860</v>
      </c>
      <c r="C684" s="17" t="s">
        <v>1861</v>
      </c>
      <c r="D684" s="12" t="s">
        <v>450</v>
      </c>
      <c r="E684" s="69">
        <v>499.97</v>
      </c>
      <c r="F684" s="12"/>
      <c r="G684" s="12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>
        <f t="shared" si="62"/>
        <v>499.97</v>
      </c>
      <c r="T684" s="19"/>
      <c r="U684" s="19"/>
      <c r="V684" s="63"/>
      <c r="W684" s="19"/>
      <c r="X684" s="19"/>
      <c r="Y684" s="19"/>
      <c r="Z684" s="19"/>
      <c r="AA684" s="19"/>
      <c r="AB684" s="19"/>
      <c r="AC684" s="19"/>
      <c r="AD684" s="19"/>
      <c r="AE684" s="19"/>
      <c r="AF684" s="19"/>
      <c r="AG684" s="19"/>
      <c r="AH684" s="19"/>
      <c r="AI684" s="19"/>
      <c r="AJ684" s="19"/>
      <c r="AK684" s="19">
        <f>SUM(T684:AJ684)</f>
        <v>0</v>
      </c>
      <c r="AL684" s="19">
        <f>S684-AK684</f>
        <v>499.97</v>
      </c>
      <c r="AM684" s="12" t="s">
        <v>1975</v>
      </c>
    </row>
    <row r="685" spans="1:39" x14ac:dyDescent="0.25">
      <c r="A685" s="80" t="s">
        <v>1862</v>
      </c>
      <c r="B685" s="80"/>
      <c r="C685" s="80"/>
      <c r="D685" s="9"/>
      <c r="E685" s="69">
        <v>0</v>
      </c>
      <c r="F685" s="12"/>
      <c r="G685" s="12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>
        <f t="shared" si="62"/>
        <v>0</v>
      </c>
      <c r="T685" s="19"/>
      <c r="U685" s="19"/>
      <c r="V685" s="63"/>
      <c r="W685" s="19"/>
      <c r="X685" s="19"/>
      <c r="Y685" s="19"/>
      <c r="Z685" s="19"/>
      <c r="AA685" s="19"/>
      <c r="AB685" s="19"/>
      <c r="AC685" s="19"/>
      <c r="AD685" s="19"/>
      <c r="AE685" s="19"/>
      <c r="AF685" s="19"/>
      <c r="AG685" s="19"/>
      <c r="AH685" s="19"/>
      <c r="AI685" s="19"/>
      <c r="AJ685" s="19"/>
      <c r="AK685" s="19">
        <f t="shared" ref="AK685:AK714" si="65">SUM(T685:AJ685)</f>
        <v>0</v>
      </c>
      <c r="AL685" s="19">
        <f t="shared" ref="AL685:AL730" si="66">S685-AK685</f>
        <v>0</v>
      </c>
      <c r="AM685" s="12"/>
    </row>
    <row r="686" spans="1:39" x14ac:dyDescent="0.25">
      <c r="A686" s="10" t="s">
        <v>1863</v>
      </c>
      <c r="B686" s="18" t="s">
        <v>1864</v>
      </c>
      <c r="C686" s="12"/>
      <c r="D686" s="12" t="s">
        <v>450</v>
      </c>
      <c r="E686" s="69">
        <v>1</v>
      </c>
      <c r="F686" s="12"/>
      <c r="G686" s="12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>
        <f t="shared" si="62"/>
        <v>1</v>
      </c>
      <c r="T686" s="19"/>
      <c r="U686" s="19"/>
      <c r="V686" s="63"/>
      <c r="W686" s="19"/>
      <c r="X686" s="19"/>
      <c r="Y686" s="19"/>
      <c r="Z686" s="19"/>
      <c r="AA686" s="19"/>
      <c r="AB686" s="19"/>
      <c r="AC686" s="19"/>
      <c r="AD686" s="19"/>
      <c r="AE686" s="19"/>
      <c r="AF686" s="19"/>
      <c r="AG686" s="19"/>
      <c r="AH686" s="19"/>
      <c r="AI686" s="19"/>
      <c r="AJ686" s="19"/>
      <c r="AK686" s="19">
        <f t="shared" si="65"/>
        <v>0</v>
      </c>
      <c r="AL686" s="19">
        <f t="shared" si="66"/>
        <v>1</v>
      </c>
      <c r="AM686" s="12"/>
    </row>
    <row r="687" spans="1:39" x14ac:dyDescent="0.25">
      <c r="A687" s="10" t="s">
        <v>1865</v>
      </c>
      <c r="B687" s="18" t="s">
        <v>1866</v>
      </c>
      <c r="C687" s="12"/>
      <c r="D687" s="12" t="s">
        <v>642</v>
      </c>
      <c r="E687" s="69">
        <v>2</v>
      </c>
      <c r="F687" s="12"/>
      <c r="G687" s="12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>
        <f t="shared" si="62"/>
        <v>2</v>
      </c>
      <c r="T687" s="19"/>
      <c r="U687" s="19"/>
      <c r="V687" s="63"/>
      <c r="W687" s="19"/>
      <c r="X687" s="19"/>
      <c r="Y687" s="19"/>
      <c r="Z687" s="19"/>
      <c r="AA687" s="19"/>
      <c r="AB687" s="19"/>
      <c r="AC687" s="19"/>
      <c r="AD687" s="19"/>
      <c r="AE687" s="19"/>
      <c r="AF687" s="19"/>
      <c r="AG687" s="19"/>
      <c r="AH687" s="19"/>
      <c r="AI687" s="19"/>
      <c r="AJ687" s="19"/>
      <c r="AK687" s="19">
        <f t="shared" si="65"/>
        <v>0</v>
      </c>
      <c r="AL687" s="19">
        <f t="shared" si="66"/>
        <v>2</v>
      </c>
      <c r="AM687" s="12" t="s">
        <v>1993</v>
      </c>
    </row>
    <row r="688" spans="1:39" x14ac:dyDescent="0.25">
      <c r="A688" s="10" t="s">
        <v>1867</v>
      </c>
      <c r="B688" s="18" t="s">
        <v>1868</v>
      </c>
      <c r="C688" s="12"/>
      <c r="D688" s="12" t="s">
        <v>495</v>
      </c>
      <c r="E688" s="69">
        <v>0</v>
      </c>
      <c r="F688" s="12"/>
      <c r="G688" s="12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>
        <f t="shared" si="62"/>
        <v>0</v>
      </c>
      <c r="T688" s="19"/>
      <c r="U688" s="19"/>
      <c r="V688" s="63"/>
      <c r="W688" s="19"/>
      <c r="X688" s="19"/>
      <c r="Y688" s="19"/>
      <c r="Z688" s="19"/>
      <c r="AA688" s="19"/>
      <c r="AB688" s="19"/>
      <c r="AC688" s="19"/>
      <c r="AD688" s="19"/>
      <c r="AE688" s="19"/>
      <c r="AF688" s="19"/>
      <c r="AG688" s="19"/>
      <c r="AH688" s="19"/>
      <c r="AI688" s="19"/>
      <c r="AJ688" s="19"/>
      <c r="AK688" s="19">
        <f t="shared" si="65"/>
        <v>0</v>
      </c>
      <c r="AL688" s="19">
        <f t="shared" si="66"/>
        <v>0</v>
      </c>
      <c r="AM688" s="12" t="s">
        <v>1993</v>
      </c>
    </row>
    <row r="689" spans="1:39" x14ac:dyDescent="0.25">
      <c r="A689" s="10" t="s">
        <v>1869</v>
      </c>
      <c r="B689" s="18" t="s">
        <v>1870</v>
      </c>
      <c r="C689" s="12"/>
      <c r="D689" s="12" t="s">
        <v>450</v>
      </c>
      <c r="E689" s="69">
        <v>2</v>
      </c>
      <c r="F689" s="12"/>
      <c r="G689" s="12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>
        <f t="shared" si="62"/>
        <v>2</v>
      </c>
      <c r="T689" s="19"/>
      <c r="U689" s="19"/>
      <c r="V689" s="63"/>
      <c r="W689" s="19"/>
      <c r="X689" s="19"/>
      <c r="Y689" s="19"/>
      <c r="Z689" s="19"/>
      <c r="AA689" s="19"/>
      <c r="AB689" s="19"/>
      <c r="AC689" s="19"/>
      <c r="AD689" s="19"/>
      <c r="AE689" s="19"/>
      <c r="AF689" s="19"/>
      <c r="AG689" s="19"/>
      <c r="AH689" s="19"/>
      <c r="AI689" s="19"/>
      <c r="AJ689" s="19"/>
      <c r="AK689" s="19">
        <f t="shared" si="65"/>
        <v>0</v>
      </c>
      <c r="AL689" s="19">
        <f t="shared" si="66"/>
        <v>2</v>
      </c>
      <c r="AM689" s="12"/>
    </row>
    <row r="690" spans="1:39" x14ac:dyDescent="0.25">
      <c r="A690" s="80" t="s">
        <v>1871</v>
      </c>
      <c r="B690" s="80"/>
      <c r="C690" s="80"/>
      <c r="D690" s="9"/>
      <c r="E690" s="69">
        <v>0</v>
      </c>
      <c r="F690" s="12"/>
      <c r="G690" s="12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>
        <f t="shared" si="62"/>
        <v>0</v>
      </c>
      <c r="T690" s="19"/>
      <c r="U690" s="19"/>
      <c r="V690" s="63"/>
      <c r="W690" s="19"/>
      <c r="X690" s="19"/>
      <c r="Y690" s="19"/>
      <c r="Z690" s="19"/>
      <c r="AA690" s="19"/>
      <c r="AB690" s="19"/>
      <c r="AC690" s="19"/>
      <c r="AD690" s="19"/>
      <c r="AE690" s="19"/>
      <c r="AF690" s="19"/>
      <c r="AG690" s="19"/>
      <c r="AH690" s="19"/>
      <c r="AI690" s="19"/>
      <c r="AJ690" s="19"/>
      <c r="AK690" s="19">
        <f t="shared" si="65"/>
        <v>0</v>
      </c>
      <c r="AL690" s="19">
        <f t="shared" si="66"/>
        <v>0</v>
      </c>
      <c r="AM690" s="12"/>
    </row>
    <row r="691" spans="1:39" x14ac:dyDescent="0.25">
      <c r="A691" s="10" t="s">
        <v>1872</v>
      </c>
      <c r="B691" s="11" t="s">
        <v>1873</v>
      </c>
      <c r="C691" s="12"/>
      <c r="D691" s="12"/>
      <c r="E691" s="69">
        <v>0</v>
      </c>
      <c r="F691" s="12"/>
      <c r="G691" s="12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>
        <f t="shared" si="62"/>
        <v>0</v>
      </c>
      <c r="T691" s="19"/>
      <c r="U691" s="19"/>
      <c r="V691" s="63"/>
      <c r="W691" s="19"/>
      <c r="X691" s="19"/>
      <c r="Y691" s="19"/>
      <c r="Z691" s="19"/>
      <c r="AA691" s="19"/>
      <c r="AB691" s="19"/>
      <c r="AC691" s="19"/>
      <c r="AD691" s="19"/>
      <c r="AE691" s="19"/>
      <c r="AF691" s="19"/>
      <c r="AG691" s="19"/>
      <c r="AH691" s="19"/>
      <c r="AI691" s="19"/>
      <c r="AJ691" s="19"/>
      <c r="AK691" s="19">
        <f t="shared" si="65"/>
        <v>0</v>
      </c>
      <c r="AL691" s="19">
        <f t="shared" si="66"/>
        <v>0</v>
      </c>
      <c r="AM691" s="12"/>
    </row>
    <row r="692" spans="1:39" x14ac:dyDescent="0.25">
      <c r="A692" s="10" t="s">
        <v>1874</v>
      </c>
      <c r="B692" s="11" t="s">
        <v>1875</v>
      </c>
      <c r="C692" s="12"/>
      <c r="D692" s="12"/>
      <c r="E692" s="69">
        <v>0</v>
      </c>
      <c r="F692" s="12"/>
      <c r="G692" s="12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>
        <f t="shared" ref="S692:S719" si="67">SUM(E692:R692)</f>
        <v>0</v>
      </c>
      <c r="T692" s="19"/>
      <c r="U692" s="19"/>
      <c r="V692" s="63"/>
      <c r="W692" s="19"/>
      <c r="X692" s="19"/>
      <c r="Y692" s="19"/>
      <c r="Z692" s="19"/>
      <c r="AA692" s="19"/>
      <c r="AB692" s="19"/>
      <c r="AC692" s="19"/>
      <c r="AD692" s="19"/>
      <c r="AE692" s="19"/>
      <c r="AF692" s="19"/>
      <c r="AG692" s="19"/>
      <c r="AH692" s="19"/>
      <c r="AI692" s="19"/>
      <c r="AJ692" s="19"/>
      <c r="AK692" s="19">
        <f t="shared" si="65"/>
        <v>0</v>
      </c>
      <c r="AL692" s="19">
        <f t="shared" si="66"/>
        <v>0</v>
      </c>
      <c r="AM692" s="12" t="s">
        <v>2070</v>
      </c>
    </row>
    <row r="693" spans="1:39" x14ac:dyDescent="0.25">
      <c r="A693" s="10" t="s">
        <v>1876</v>
      </c>
      <c r="B693" s="11" t="s">
        <v>1877</v>
      </c>
      <c r="C693" s="12"/>
      <c r="D693" s="12"/>
      <c r="E693" s="69">
        <v>3</v>
      </c>
      <c r="F693" s="12"/>
      <c r="G693" s="12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>
        <f t="shared" si="67"/>
        <v>3</v>
      </c>
      <c r="T693" s="19"/>
      <c r="U693" s="19"/>
      <c r="V693" s="63"/>
      <c r="W693" s="19"/>
      <c r="X693" s="19"/>
      <c r="Y693" s="19"/>
      <c r="Z693" s="19"/>
      <c r="AA693" s="19"/>
      <c r="AB693" s="19"/>
      <c r="AC693" s="19"/>
      <c r="AD693" s="19"/>
      <c r="AE693" s="19"/>
      <c r="AF693" s="19"/>
      <c r="AG693" s="19"/>
      <c r="AH693" s="19"/>
      <c r="AI693" s="19"/>
      <c r="AJ693" s="19"/>
      <c r="AK693" s="19">
        <f t="shared" si="65"/>
        <v>0</v>
      </c>
      <c r="AL693" s="19">
        <f t="shared" si="66"/>
        <v>3</v>
      </c>
      <c r="AM693" s="12"/>
    </row>
    <row r="694" spans="1:39" x14ac:dyDescent="0.25">
      <c r="A694" s="10" t="s">
        <v>1878</v>
      </c>
      <c r="B694" s="11" t="s">
        <v>1879</v>
      </c>
      <c r="C694" s="12"/>
      <c r="D694" s="12"/>
      <c r="E694" s="69">
        <v>0</v>
      </c>
      <c r="F694" s="12"/>
      <c r="G694" s="12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>
        <f t="shared" si="67"/>
        <v>0</v>
      </c>
      <c r="T694" s="19"/>
      <c r="U694" s="19"/>
      <c r="V694" s="63"/>
      <c r="W694" s="19"/>
      <c r="X694" s="19"/>
      <c r="Y694" s="19"/>
      <c r="Z694" s="19"/>
      <c r="AA694" s="19"/>
      <c r="AB694" s="19"/>
      <c r="AC694" s="19"/>
      <c r="AD694" s="19"/>
      <c r="AE694" s="19"/>
      <c r="AF694" s="19"/>
      <c r="AG694" s="19"/>
      <c r="AH694" s="19"/>
      <c r="AI694" s="19"/>
      <c r="AJ694" s="19"/>
      <c r="AK694" s="19">
        <f t="shared" si="65"/>
        <v>0</v>
      </c>
      <c r="AL694" s="19">
        <f t="shared" si="66"/>
        <v>0</v>
      </c>
      <c r="AM694" s="12"/>
    </row>
    <row r="695" spans="1:39" x14ac:dyDescent="0.25">
      <c r="A695" s="10" t="s">
        <v>1880</v>
      </c>
      <c r="B695" s="11" t="s">
        <v>1881</v>
      </c>
      <c r="C695" s="12"/>
      <c r="D695" s="12"/>
      <c r="E695" s="69">
        <v>0.5</v>
      </c>
      <c r="F695" s="12"/>
      <c r="G695" s="12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>
        <f t="shared" si="67"/>
        <v>0.5</v>
      </c>
      <c r="T695" s="19"/>
      <c r="U695" s="19"/>
      <c r="V695" s="63"/>
      <c r="W695" s="19"/>
      <c r="X695" s="19"/>
      <c r="Y695" s="19"/>
      <c r="Z695" s="19"/>
      <c r="AA695" s="19"/>
      <c r="AB695" s="19"/>
      <c r="AC695" s="19"/>
      <c r="AD695" s="19"/>
      <c r="AE695" s="19"/>
      <c r="AF695" s="19"/>
      <c r="AG695" s="19"/>
      <c r="AH695" s="19"/>
      <c r="AI695" s="19"/>
      <c r="AJ695" s="19"/>
      <c r="AK695" s="19">
        <f t="shared" si="65"/>
        <v>0</v>
      </c>
      <c r="AL695" s="19">
        <f t="shared" si="66"/>
        <v>0.5</v>
      </c>
      <c r="AM695" s="12"/>
    </row>
    <row r="696" spans="1:39" x14ac:dyDescent="0.25">
      <c r="A696" s="10" t="s">
        <v>1882</v>
      </c>
      <c r="B696" s="11" t="s">
        <v>1883</v>
      </c>
      <c r="C696" s="12"/>
      <c r="D696" s="12"/>
      <c r="E696" s="69">
        <v>0</v>
      </c>
      <c r="F696" s="12"/>
      <c r="G696" s="12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>
        <f t="shared" si="67"/>
        <v>0</v>
      </c>
      <c r="T696" s="19"/>
      <c r="U696" s="19"/>
      <c r="V696" s="63"/>
      <c r="W696" s="19"/>
      <c r="X696" s="19"/>
      <c r="Y696" s="19"/>
      <c r="Z696" s="19"/>
      <c r="AA696" s="19"/>
      <c r="AB696" s="19"/>
      <c r="AC696" s="19"/>
      <c r="AD696" s="19"/>
      <c r="AE696" s="19"/>
      <c r="AF696" s="19"/>
      <c r="AG696" s="19"/>
      <c r="AH696" s="19"/>
      <c r="AI696" s="19"/>
      <c r="AJ696" s="19"/>
      <c r="AK696" s="19">
        <f t="shared" si="65"/>
        <v>0</v>
      </c>
      <c r="AL696" s="19">
        <f t="shared" si="66"/>
        <v>0</v>
      </c>
      <c r="AM696" s="12" t="s">
        <v>1994</v>
      </c>
    </row>
    <row r="697" spans="1:39" x14ac:dyDescent="0.25">
      <c r="A697" s="10" t="s">
        <v>1884</v>
      </c>
      <c r="B697" s="27" t="s">
        <v>1885</v>
      </c>
      <c r="C697" s="13"/>
      <c r="D697" s="13"/>
      <c r="E697" s="69">
        <v>5.03</v>
      </c>
      <c r="F697" s="12"/>
      <c r="G697" s="12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>
        <f t="shared" si="67"/>
        <v>5.03</v>
      </c>
      <c r="T697" s="19"/>
      <c r="U697" s="19"/>
      <c r="V697" s="63"/>
      <c r="W697" s="19"/>
      <c r="X697" s="19"/>
      <c r="Y697" s="19"/>
      <c r="Z697" s="19"/>
      <c r="AA697" s="19"/>
      <c r="AB697" s="19"/>
      <c r="AC697" s="19"/>
      <c r="AD697" s="19"/>
      <c r="AE697" s="19"/>
      <c r="AF697" s="19"/>
      <c r="AG697" s="19"/>
      <c r="AH697" s="19"/>
      <c r="AI697" s="19"/>
      <c r="AJ697" s="19"/>
      <c r="AK697" s="19">
        <f t="shared" si="65"/>
        <v>0</v>
      </c>
      <c r="AL697" s="19">
        <f t="shared" si="66"/>
        <v>5.03</v>
      </c>
      <c r="AM697" s="12" t="s">
        <v>1977</v>
      </c>
    </row>
    <row r="698" spans="1:39" x14ac:dyDescent="0.25">
      <c r="A698" s="10" t="s">
        <v>1886</v>
      </c>
      <c r="B698" s="27" t="s">
        <v>1887</v>
      </c>
      <c r="C698" s="13"/>
      <c r="D698" s="13"/>
      <c r="E698" s="69">
        <v>3</v>
      </c>
      <c r="F698" s="12"/>
      <c r="G698" s="12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>
        <f t="shared" si="67"/>
        <v>3</v>
      </c>
      <c r="T698" s="19"/>
      <c r="U698" s="19"/>
      <c r="V698" s="63"/>
      <c r="W698" s="19"/>
      <c r="X698" s="19"/>
      <c r="Y698" s="19"/>
      <c r="Z698" s="19"/>
      <c r="AA698" s="19"/>
      <c r="AB698" s="19"/>
      <c r="AC698" s="19"/>
      <c r="AD698" s="19"/>
      <c r="AE698" s="19"/>
      <c r="AF698" s="19"/>
      <c r="AG698" s="19"/>
      <c r="AH698" s="19"/>
      <c r="AI698" s="19"/>
      <c r="AJ698" s="19"/>
      <c r="AK698" s="19">
        <f t="shared" si="65"/>
        <v>0</v>
      </c>
      <c r="AL698" s="19">
        <f t="shared" si="66"/>
        <v>3</v>
      </c>
      <c r="AM698" s="12"/>
    </row>
    <row r="699" spans="1:39" ht="15.75" x14ac:dyDescent="0.25">
      <c r="A699" s="10" t="s">
        <v>1888</v>
      </c>
      <c r="B699" s="11" t="s">
        <v>1889</v>
      </c>
      <c r="C699" s="12" t="s">
        <v>1890</v>
      </c>
      <c r="D699" s="13"/>
      <c r="E699" s="69">
        <v>0</v>
      </c>
      <c r="F699" s="12"/>
      <c r="G699" s="12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>
        <f t="shared" si="67"/>
        <v>0</v>
      </c>
      <c r="T699" s="19"/>
      <c r="U699" s="19"/>
      <c r="V699" s="63"/>
      <c r="W699" s="19"/>
      <c r="X699" s="19"/>
      <c r="Y699" s="19"/>
      <c r="Z699" s="19"/>
      <c r="AA699" s="19"/>
      <c r="AB699" s="19"/>
      <c r="AC699" s="19"/>
      <c r="AD699" s="19"/>
      <c r="AE699" s="19"/>
      <c r="AF699" s="19"/>
      <c r="AG699" s="19"/>
      <c r="AH699" s="19"/>
      <c r="AI699" s="19"/>
      <c r="AJ699" s="19"/>
      <c r="AK699" s="19">
        <f t="shared" si="65"/>
        <v>0</v>
      </c>
      <c r="AL699" s="19">
        <f t="shared" si="66"/>
        <v>0</v>
      </c>
      <c r="AM699" s="12"/>
    </row>
    <row r="700" spans="1:39" x14ac:dyDescent="0.25">
      <c r="A700" s="10" t="s">
        <v>1891</v>
      </c>
      <c r="B700" s="11" t="s">
        <v>1892</v>
      </c>
      <c r="C700" s="12"/>
      <c r="D700" s="13"/>
      <c r="E700" s="69">
        <v>2</v>
      </c>
      <c r="F700" s="12"/>
      <c r="G700" s="12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>
        <f t="shared" si="67"/>
        <v>2</v>
      </c>
      <c r="T700" s="19"/>
      <c r="U700" s="19"/>
      <c r="V700" s="63"/>
      <c r="W700" s="19"/>
      <c r="X700" s="19"/>
      <c r="Y700" s="19"/>
      <c r="Z700" s="19"/>
      <c r="AA700" s="19"/>
      <c r="AB700" s="19"/>
      <c r="AC700" s="19"/>
      <c r="AD700" s="19"/>
      <c r="AE700" s="19"/>
      <c r="AF700" s="19"/>
      <c r="AG700" s="19"/>
      <c r="AH700" s="19"/>
      <c r="AI700" s="19"/>
      <c r="AJ700" s="19"/>
      <c r="AK700" s="19">
        <f t="shared" si="65"/>
        <v>0</v>
      </c>
      <c r="AL700" s="19">
        <f t="shared" si="66"/>
        <v>2</v>
      </c>
      <c r="AM700" s="12"/>
    </row>
    <row r="701" spans="1:39" x14ac:dyDescent="0.25">
      <c r="A701" s="10" t="s">
        <v>1893</v>
      </c>
      <c r="B701" s="11" t="s">
        <v>1868</v>
      </c>
      <c r="C701" s="12"/>
      <c r="D701" s="13"/>
      <c r="E701" s="69">
        <v>3</v>
      </c>
      <c r="F701" s="12"/>
      <c r="G701" s="12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>
        <f t="shared" si="67"/>
        <v>3</v>
      </c>
      <c r="T701" s="19"/>
      <c r="U701" s="19"/>
      <c r="V701" s="63"/>
      <c r="W701" s="19"/>
      <c r="X701" s="19"/>
      <c r="Y701" s="19"/>
      <c r="Z701" s="19"/>
      <c r="AA701" s="19"/>
      <c r="AB701" s="19"/>
      <c r="AC701" s="19"/>
      <c r="AD701" s="19"/>
      <c r="AE701" s="19"/>
      <c r="AF701" s="19"/>
      <c r="AG701" s="19"/>
      <c r="AH701" s="19"/>
      <c r="AI701" s="19"/>
      <c r="AJ701" s="19"/>
      <c r="AK701" s="19">
        <f t="shared" si="65"/>
        <v>0</v>
      </c>
      <c r="AL701" s="19">
        <f t="shared" si="66"/>
        <v>3</v>
      </c>
      <c r="AM701" s="12"/>
    </row>
    <row r="702" spans="1:39" x14ac:dyDescent="0.25">
      <c r="A702" s="10" t="s">
        <v>1894</v>
      </c>
      <c r="B702" s="11" t="s">
        <v>1895</v>
      </c>
      <c r="C702" s="12"/>
      <c r="D702" s="13"/>
      <c r="E702" s="69">
        <v>0</v>
      </c>
      <c r="F702" s="12"/>
      <c r="G702" s="12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>
        <f t="shared" si="67"/>
        <v>0</v>
      </c>
      <c r="T702" s="19"/>
      <c r="U702" s="19"/>
      <c r="V702" s="63"/>
      <c r="W702" s="19"/>
      <c r="X702" s="19"/>
      <c r="Y702" s="19"/>
      <c r="Z702" s="19"/>
      <c r="AA702" s="19"/>
      <c r="AB702" s="19"/>
      <c r="AC702" s="19"/>
      <c r="AD702" s="19"/>
      <c r="AE702" s="19"/>
      <c r="AF702" s="19"/>
      <c r="AG702" s="19"/>
      <c r="AH702" s="19"/>
      <c r="AI702" s="19"/>
      <c r="AJ702" s="19"/>
      <c r="AK702" s="19">
        <f t="shared" si="65"/>
        <v>0</v>
      </c>
      <c r="AL702" s="19">
        <f t="shared" si="66"/>
        <v>0</v>
      </c>
      <c r="AM702" s="12"/>
    </row>
    <row r="703" spans="1:39" x14ac:dyDescent="0.25">
      <c r="A703" s="10" t="s">
        <v>1896</v>
      </c>
      <c r="B703" s="11" t="s">
        <v>1897</v>
      </c>
      <c r="C703" s="12"/>
      <c r="D703" s="13"/>
      <c r="E703" s="69">
        <v>1</v>
      </c>
      <c r="F703" s="12"/>
      <c r="G703" s="12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>
        <f t="shared" si="67"/>
        <v>1</v>
      </c>
      <c r="T703" s="19"/>
      <c r="U703" s="19"/>
      <c r="V703" s="63"/>
      <c r="W703" s="19"/>
      <c r="X703" s="19"/>
      <c r="Y703" s="19"/>
      <c r="Z703" s="19"/>
      <c r="AA703" s="19"/>
      <c r="AB703" s="19"/>
      <c r="AC703" s="19"/>
      <c r="AD703" s="19"/>
      <c r="AE703" s="19"/>
      <c r="AF703" s="19"/>
      <c r="AG703" s="19"/>
      <c r="AH703" s="19"/>
      <c r="AI703" s="19"/>
      <c r="AJ703" s="19"/>
      <c r="AK703" s="19">
        <f t="shared" si="65"/>
        <v>0</v>
      </c>
      <c r="AL703" s="19">
        <f t="shared" si="66"/>
        <v>1</v>
      </c>
      <c r="AM703" s="12" t="s">
        <v>1995</v>
      </c>
    </row>
    <row r="704" spans="1:39" x14ac:dyDescent="0.25">
      <c r="A704" s="10" t="s">
        <v>1898</v>
      </c>
      <c r="B704" s="11" t="s">
        <v>1899</v>
      </c>
      <c r="C704" s="12"/>
      <c r="D704" s="13"/>
      <c r="E704" s="69">
        <v>0</v>
      </c>
      <c r="F704" s="12"/>
      <c r="G704" s="12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>
        <f t="shared" si="67"/>
        <v>0</v>
      </c>
      <c r="T704" s="19"/>
      <c r="U704" s="19"/>
      <c r="V704" s="63"/>
      <c r="W704" s="19"/>
      <c r="X704" s="19"/>
      <c r="Y704" s="19"/>
      <c r="Z704" s="19"/>
      <c r="AA704" s="19"/>
      <c r="AB704" s="19"/>
      <c r="AC704" s="19"/>
      <c r="AD704" s="19"/>
      <c r="AE704" s="19"/>
      <c r="AF704" s="19"/>
      <c r="AG704" s="19"/>
      <c r="AH704" s="19"/>
      <c r="AI704" s="19"/>
      <c r="AJ704" s="19"/>
      <c r="AK704" s="19">
        <f t="shared" si="65"/>
        <v>0</v>
      </c>
      <c r="AL704" s="19">
        <f t="shared" si="66"/>
        <v>0</v>
      </c>
      <c r="AM704" s="12"/>
    </row>
    <row r="705" spans="1:39" x14ac:dyDescent="0.25">
      <c r="A705" s="10" t="s">
        <v>1900</v>
      </c>
      <c r="B705" s="11" t="s">
        <v>1901</v>
      </c>
      <c r="C705" s="12"/>
      <c r="D705" s="13"/>
      <c r="E705" s="69">
        <v>0</v>
      </c>
      <c r="F705" s="12"/>
      <c r="G705" s="12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>
        <f t="shared" si="67"/>
        <v>0</v>
      </c>
      <c r="T705" s="19"/>
      <c r="U705" s="19"/>
      <c r="V705" s="63"/>
      <c r="W705" s="19"/>
      <c r="X705" s="19"/>
      <c r="Y705" s="19"/>
      <c r="Z705" s="19"/>
      <c r="AA705" s="19"/>
      <c r="AB705" s="19"/>
      <c r="AC705" s="19"/>
      <c r="AD705" s="19"/>
      <c r="AE705" s="19"/>
      <c r="AF705" s="19"/>
      <c r="AG705" s="19"/>
      <c r="AH705" s="19"/>
      <c r="AI705" s="19"/>
      <c r="AJ705" s="19"/>
      <c r="AK705" s="19">
        <f t="shared" si="65"/>
        <v>0</v>
      </c>
      <c r="AL705" s="19">
        <f t="shared" si="66"/>
        <v>0</v>
      </c>
      <c r="AM705" s="12" t="s">
        <v>1996</v>
      </c>
    </row>
    <row r="706" spans="1:39" x14ac:dyDescent="0.25">
      <c r="A706" s="10" t="s">
        <v>1902</v>
      </c>
      <c r="B706" s="11" t="s">
        <v>1903</v>
      </c>
      <c r="C706" s="12"/>
      <c r="D706" s="13"/>
      <c r="E706" s="69">
        <v>2</v>
      </c>
      <c r="F706" s="12"/>
      <c r="G706" s="12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>
        <f t="shared" si="67"/>
        <v>2</v>
      </c>
      <c r="T706" s="19"/>
      <c r="U706" s="19"/>
      <c r="V706" s="63"/>
      <c r="W706" s="19"/>
      <c r="X706" s="19"/>
      <c r="Y706" s="19"/>
      <c r="Z706" s="19"/>
      <c r="AA706" s="19"/>
      <c r="AB706" s="19"/>
      <c r="AC706" s="19"/>
      <c r="AD706" s="19"/>
      <c r="AE706" s="19"/>
      <c r="AF706" s="19"/>
      <c r="AG706" s="19"/>
      <c r="AH706" s="19"/>
      <c r="AI706" s="19"/>
      <c r="AJ706" s="19"/>
      <c r="AK706" s="19">
        <f t="shared" si="65"/>
        <v>0</v>
      </c>
      <c r="AL706" s="19">
        <f t="shared" si="66"/>
        <v>2</v>
      </c>
      <c r="AM706" s="12" t="s">
        <v>1996</v>
      </c>
    </row>
    <row r="707" spans="1:39" x14ac:dyDescent="0.25">
      <c r="A707" s="10" t="s">
        <v>1904</v>
      </c>
      <c r="B707" s="11" t="s">
        <v>1905</v>
      </c>
      <c r="C707" s="12"/>
      <c r="D707" s="13"/>
      <c r="E707" s="69">
        <v>30</v>
      </c>
      <c r="F707" s="12"/>
      <c r="G707" s="12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>
        <f t="shared" si="67"/>
        <v>30</v>
      </c>
      <c r="T707" s="19"/>
      <c r="U707" s="19"/>
      <c r="V707" s="63"/>
      <c r="W707" s="19"/>
      <c r="X707" s="19"/>
      <c r="Y707" s="19"/>
      <c r="Z707" s="19"/>
      <c r="AA707" s="19"/>
      <c r="AB707" s="19"/>
      <c r="AC707" s="19"/>
      <c r="AD707" s="19"/>
      <c r="AE707" s="19"/>
      <c r="AF707" s="19"/>
      <c r="AG707" s="19"/>
      <c r="AH707" s="19"/>
      <c r="AI707" s="19"/>
      <c r="AJ707" s="19"/>
      <c r="AK707" s="19">
        <f>SUM(T707:AJ707)</f>
        <v>0</v>
      </c>
      <c r="AL707" s="19">
        <f>S707-AK707</f>
        <v>30</v>
      </c>
      <c r="AM707" s="12" t="s">
        <v>1984</v>
      </c>
    </row>
    <row r="708" spans="1:39" x14ac:dyDescent="0.25">
      <c r="A708" s="10" t="s">
        <v>1906</v>
      </c>
      <c r="B708" s="11" t="s">
        <v>1907</v>
      </c>
      <c r="C708" s="12"/>
      <c r="D708" s="13"/>
      <c r="E708" s="69">
        <v>1</v>
      </c>
      <c r="F708" s="12"/>
      <c r="G708" s="12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>
        <f t="shared" si="67"/>
        <v>1</v>
      </c>
      <c r="T708" s="19"/>
      <c r="U708" s="19"/>
      <c r="V708" s="63"/>
      <c r="W708" s="19"/>
      <c r="X708" s="19"/>
      <c r="Y708" s="19"/>
      <c r="Z708" s="19"/>
      <c r="AA708" s="19"/>
      <c r="AB708" s="19"/>
      <c r="AC708" s="19"/>
      <c r="AD708" s="19"/>
      <c r="AE708" s="19"/>
      <c r="AF708" s="19"/>
      <c r="AG708" s="19"/>
      <c r="AH708" s="19"/>
      <c r="AI708" s="19"/>
      <c r="AJ708" s="19"/>
      <c r="AK708" s="19">
        <v>0</v>
      </c>
      <c r="AL708" s="19">
        <v>1</v>
      </c>
      <c r="AM708" s="12"/>
    </row>
    <row r="709" spans="1:39" x14ac:dyDescent="0.25">
      <c r="A709" s="76" t="s">
        <v>1908</v>
      </c>
      <c r="B709" s="76"/>
      <c r="C709" s="76"/>
      <c r="D709" s="9"/>
      <c r="E709" s="69">
        <v>0</v>
      </c>
      <c r="F709" s="12"/>
      <c r="G709" s="12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>
        <f t="shared" si="67"/>
        <v>0</v>
      </c>
      <c r="T709" s="19"/>
      <c r="U709" s="19"/>
      <c r="V709" s="63"/>
      <c r="W709" s="19"/>
      <c r="X709" s="19"/>
      <c r="Y709" s="19"/>
      <c r="Z709" s="19"/>
      <c r="AA709" s="19"/>
      <c r="AB709" s="19"/>
      <c r="AC709" s="19"/>
      <c r="AD709" s="19"/>
      <c r="AE709" s="19"/>
      <c r="AF709" s="19"/>
      <c r="AG709" s="19"/>
      <c r="AH709" s="19"/>
      <c r="AI709" s="19"/>
      <c r="AJ709" s="19"/>
      <c r="AK709" s="19">
        <f t="shared" si="65"/>
        <v>0</v>
      </c>
      <c r="AL709" s="19">
        <f t="shared" si="66"/>
        <v>0</v>
      </c>
      <c r="AM709" s="12" t="s">
        <v>1977</v>
      </c>
    </row>
    <row r="710" spans="1:39" x14ac:dyDescent="0.25">
      <c r="A710" s="10" t="s">
        <v>1909</v>
      </c>
      <c r="B710" s="11" t="s">
        <v>1910</v>
      </c>
      <c r="C710" s="12"/>
      <c r="D710" s="12" t="s">
        <v>450</v>
      </c>
      <c r="E710" s="69">
        <v>4.5</v>
      </c>
      <c r="F710" s="46"/>
      <c r="G710" s="46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>
        <f>15</f>
        <v>15</v>
      </c>
      <c r="S710" s="19">
        <f t="shared" si="67"/>
        <v>19.5</v>
      </c>
      <c r="T710" s="19"/>
      <c r="U710" s="19">
        <f>5</f>
        <v>5</v>
      </c>
      <c r="V710" s="63"/>
      <c r="W710" s="19"/>
      <c r="X710" s="19"/>
      <c r="Y710" s="19"/>
      <c r="Z710" s="19"/>
      <c r="AA710" s="19"/>
      <c r="AB710" s="19"/>
      <c r="AC710" s="19"/>
      <c r="AD710" s="19"/>
      <c r="AE710" s="19"/>
      <c r="AF710" s="19"/>
      <c r="AG710" s="19"/>
      <c r="AH710" s="19"/>
      <c r="AI710" s="19"/>
      <c r="AJ710" s="19"/>
      <c r="AK710" s="19">
        <f t="shared" si="65"/>
        <v>5</v>
      </c>
      <c r="AL710" s="19">
        <f t="shared" si="66"/>
        <v>14.5</v>
      </c>
      <c r="AM710" s="12" t="s">
        <v>1977</v>
      </c>
    </row>
    <row r="711" spans="1:39" ht="15.75" x14ac:dyDescent="0.25">
      <c r="A711" s="10" t="s">
        <v>1911</v>
      </c>
      <c r="B711" s="11" t="s">
        <v>1912</v>
      </c>
      <c r="C711" s="12" t="s">
        <v>1394</v>
      </c>
      <c r="D711" s="12" t="s">
        <v>467</v>
      </c>
      <c r="E711" s="69">
        <v>8.3000000000000007</v>
      </c>
      <c r="F711" s="12"/>
      <c r="G711" s="12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>
        <f t="shared" si="67"/>
        <v>8.3000000000000007</v>
      </c>
      <c r="T711" s="19"/>
      <c r="U711" s="62"/>
      <c r="V711" s="63"/>
      <c r="W711" s="19"/>
      <c r="X711" s="19"/>
      <c r="Y711" s="19"/>
      <c r="Z711" s="19"/>
      <c r="AA711" s="19"/>
      <c r="AB711" s="19"/>
      <c r="AC711" s="19"/>
      <c r="AD711" s="19"/>
      <c r="AE711" s="19"/>
      <c r="AF711" s="19"/>
      <c r="AG711" s="19"/>
      <c r="AH711" s="19"/>
      <c r="AI711" s="19"/>
      <c r="AJ711" s="19"/>
      <c r="AK711" s="19">
        <f t="shared" si="65"/>
        <v>0</v>
      </c>
      <c r="AL711" s="19">
        <f t="shared" si="66"/>
        <v>8.3000000000000007</v>
      </c>
      <c r="AM711" s="12" t="s">
        <v>1977</v>
      </c>
    </row>
    <row r="712" spans="1:39" x14ac:dyDescent="0.25">
      <c r="A712" s="10" t="s">
        <v>1913</v>
      </c>
      <c r="B712" s="18" t="s">
        <v>1914</v>
      </c>
      <c r="C712" s="12"/>
      <c r="D712" s="12" t="s">
        <v>495</v>
      </c>
      <c r="E712" s="69">
        <v>0</v>
      </c>
      <c r="F712" s="12"/>
      <c r="G712" s="12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>
        <f t="shared" si="67"/>
        <v>0</v>
      </c>
      <c r="T712" s="19"/>
      <c r="U712" s="19"/>
      <c r="V712" s="63"/>
      <c r="W712" s="19"/>
      <c r="X712" s="19"/>
      <c r="Y712" s="19"/>
      <c r="Z712" s="19"/>
      <c r="AA712" s="19"/>
      <c r="AB712" s="19"/>
      <c r="AC712" s="19"/>
      <c r="AD712" s="19"/>
      <c r="AE712" s="19"/>
      <c r="AF712" s="19"/>
      <c r="AG712" s="19"/>
      <c r="AH712" s="19"/>
      <c r="AI712" s="19"/>
      <c r="AJ712" s="19"/>
      <c r="AK712" s="19">
        <f t="shared" si="65"/>
        <v>0</v>
      </c>
      <c r="AL712" s="19">
        <f t="shared" si="66"/>
        <v>0</v>
      </c>
      <c r="AM712" s="12"/>
    </row>
    <row r="713" spans="1:39" x14ac:dyDescent="0.25">
      <c r="A713" s="10" t="s">
        <v>1915</v>
      </c>
      <c r="B713" s="11" t="s">
        <v>1916</v>
      </c>
      <c r="C713" s="12"/>
      <c r="D713" s="12" t="s">
        <v>642</v>
      </c>
      <c r="E713" s="69">
        <v>2</v>
      </c>
      <c r="F713" s="12"/>
      <c r="G713" s="12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>
        <f t="shared" si="67"/>
        <v>2</v>
      </c>
      <c r="T713" s="19"/>
      <c r="U713" s="19"/>
      <c r="V713" s="63"/>
      <c r="W713" s="19"/>
      <c r="X713" s="19"/>
      <c r="Y713" s="19"/>
      <c r="Z713" s="19"/>
      <c r="AA713" s="19"/>
      <c r="AB713" s="19"/>
      <c r="AC713" s="19"/>
      <c r="AD713" s="19"/>
      <c r="AE713" s="19"/>
      <c r="AF713" s="19"/>
      <c r="AG713" s="19"/>
      <c r="AH713" s="19"/>
      <c r="AI713" s="19"/>
      <c r="AJ713" s="19"/>
      <c r="AK713" s="19">
        <f t="shared" si="65"/>
        <v>0</v>
      </c>
      <c r="AL713" s="19">
        <f t="shared" si="66"/>
        <v>2</v>
      </c>
      <c r="AM713" s="12" t="s">
        <v>1977</v>
      </c>
    </row>
    <row r="714" spans="1:39" x14ac:dyDescent="0.25">
      <c r="A714" s="10" t="s">
        <v>1917</v>
      </c>
      <c r="B714" s="11" t="s">
        <v>1918</v>
      </c>
      <c r="C714" s="12"/>
      <c r="D714" s="12"/>
      <c r="E714" s="69">
        <v>0</v>
      </c>
      <c r="F714" s="12"/>
      <c r="G714" s="12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>
        <f t="shared" si="67"/>
        <v>0</v>
      </c>
      <c r="T714" s="19"/>
      <c r="U714" s="19"/>
      <c r="V714" s="63"/>
      <c r="W714" s="19"/>
      <c r="X714" s="19"/>
      <c r="Y714" s="19"/>
      <c r="Z714" s="19"/>
      <c r="AA714" s="19"/>
      <c r="AB714" s="19"/>
      <c r="AC714" s="19"/>
      <c r="AD714" s="19"/>
      <c r="AE714" s="19"/>
      <c r="AF714" s="19"/>
      <c r="AG714" s="19"/>
      <c r="AH714" s="19"/>
      <c r="AI714" s="19"/>
      <c r="AJ714" s="19"/>
      <c r="AK714" s="19">
        <f t="shared" si="65"/>
        <v>0</v>
      </c>
      <c r="AL714" s="19">
        <f t="shared" si="66"/>
        <v>0</v>
      </c>
      <c r="AM714" s="12" t="s">
        <v>1977</v>
      </c>
    </row>
    <row r="715" spans="1:39" x14ac:dyDescent="0.25">
      <c r="A715" s="10" t="s">
        <v>1919</v>
      </c>
      <c r="B715" s="11" t="s">
        <v>1920</v>
      </c>
      <c r="C715" s="12"/>
      <c r="D715" s="12"/>
      <c r="E715" s="69">
        <v>39</v>
      </c>
      <c r="F715" s="12"/>
      <c r="G715" s="12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>
        <f t="shared" si="67"/>
        <v>39</v>
      </c>
      <c r="T715" s="19"/>
      <c r="U715" s="19"/>
      <c r="V715" s="63"/>
      <c r="W715" s="19"/>
      <c r="X715" s="19"/>
      <c r="Y715" s="19"/>
      <c r="Z715" s="19"/>
      <c r="AA715" s="19"/>
      <c r="AB715" s="19"/>
      <c r="AC715" s="19"/>
      <c r="AD715" s="19"/>
      <c r="AE715" s="19"/>
      <c r="AF715" s="19"/>
      <c r="AG715" s="19"/>
      <c r="AH715" s="19"/>
      <c r="AI715" s="19"/>
      <c r="AJ715" s="19"/>
      <c r="AK715" s="19">
        <f>T715+U715+V715+W715+X715+Y715+Z715+AA715+AB715+AC715+AD715+AE715+AF715+AG715+AJ715</f>
        <v>0</v>
      </c>
      <c r="AL715" s="19">
        <f t="shared" si="66"/>
        <v>39</v>
      </c>
      <c r="AM715" s="12" t="s">
        <v>1997</v>
      </c>
    </row>
    <row r="716" spans="1:39" x14ac:dyDescent="0.25">
      <c r="A716" s="82" t="s">
        <v>1921</v>
      </c>
      <c r="B716" s="82"/>
      <c r="C716" s="82"/>
      <c r="D716" s="17"/>
      <c r="E716" s="69">
        <v>0</v>
      </c>
      <c r="F716" s="12"/>
      <c r="G716" s="12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>
        <f t="shared" si="67"/>
        <v>0</v>
      </c>
      <c r="T716" s="19"/>
      <c r="U716" s="19"/>
      <c r="V716" s="63"/>
      <c r="W716" s="19"/>
      <c r="X716" s="19"/>
      <c r="Y716" s="19"/>
      <c r="Z716" s="19"/>
      <c r="AA716" s="19"/>
      <c r="AB716" s="19"/>
      <c r="AC716" s="19"/>
      <c r="AD716" s="19"/>
      <c r="AE716" s="19"/>
      <c r="AF716" s="19"/>
      <c r="AG716" s="19"/>
      <c r="AH716" s="19"/>
      <c r="AI716" s="19"/>
      <c r="AJ716" s="19"/>
      <c r="AK716" s="19">
        <f t="shared" ref="AK716:AK734" si="68">SUM(T716:AJ716)</f>
        <v>0</v>
      </c>
      <c r="AL716" s="19">
        <f t="shared" si="66"/>
        <v>0</v>
      </c>
      <c r="AM716" s="12" t="s">
        <v>1977</v>
      </c>
    </row>
    <row r="717" spans="1:39" x14ac:dyDescent="0.25">
      <c r="A717" s="10" t="s">
        <v>1922</v>
      </c>
      <c r="B717" s="11" t="s">
        <v>1923</v>
      </c>
      <c r="C717" s="12" t="s">
        <v>1924</v>
      </c>
      <c r="D717" s="12" t="s">
        <v>467</v>
      </c>
      <c r="E717" s="69">
        <v>1.9</v>
      </c>
      <c r="F717" s="12"/>
      <c r="G717" s="12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>
        <f t="shared" si="67"/>
        <v>1.9</v>
      </c>
      <c r="T717" s="19"/>
      <c r="U717" s="19"/>
      <c r="V717" s="63"/>
      <c r="W717" s="19"/>
      <c r="X717" s="19"/>
      <c r="Y717" s="19"/>
      <c r="Z717" s="19"/>
      <c r="AA717" s="19"/>
      <c r="AB717" s="19"/>
      <c r="AC717" s="19"/>
      <c r="AD717" s="19"/>
      <c r="AE717" s="19"/>
      <c r="AF717" s="19"/>
      <c r="AG717" s="19"/>
      <c r="AH717" s="19"/>
      <c r="AI717" s="19"/>
      <c r="AJ717" s="19"/>
      <c r="AK717" s="19">
        <f t="shared" si="68"/>
        <v>0</v>
      </c>
      <c r="AL717" s="19">
        <f t="shared" si="66"/>
        <v>1.9</v>
      </c>
      <c r="AM717" s="12" t="s">
        <v>1977</v>
      </c>
    </row>
    <row r="718" spans="1:39" x14ac:dyDescent="0.25">
      <c r="A718" s="82" t="s">
        <v>1925</v>
      </c>
      <c r="B718" s="82"/>
      <c r="C718" s="82"/>
      <c r="D718" s="17"/>
      <c r="E718" s="69">
        <v>0</v>
      </c>
      <c r="F718" s="12"/>
      <c r="G718" s="12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>
        <f t="shared" si="67"/>
        <v>0</v>
      </c>
      <c r="T718" s="19"/>
      <c r="U718" s="19"/>
      <c r="V718" s="63"/>
      <c r="W718" s="19"/>
      <c r="X718" s="19"/>
      <c r="Y718" s="19"/>
      <c r="Z718" s="19"/>
      <c r="AA718" s="19"/>
      <c r="AB718" s="19"/>
      <c r="AC718" s="19"/>
      <c r="AD718" s="19"/>
      <c r="AE718" s="19"/>
      <c r="AF718" s="19"/>
      <c r="AG718" s="19"/>
      <c r="AH718" s="19"/>
      <c r="AI718" s="19"/>
      <c r="AJ718" s="19"/>
      <c r="AK718" s="19">
        <f t="shared" si="68"/>
        <v>0</v>
      </c>
      <c r="AL718" s="19">
        <f t="shared" si="66"/>
        <v>0</v>
      </c>
      <c r="AM718" s="17"/>
    </row>
    <row r="719" spans="1:39" x14ac:dyDescent="0.25">
      <c r="A719" s="10" t="s">
        <v>1926</v>
      </c>
      <c r="B719" s="11" t="s">
        <v>1927</v>
      </c>
      <c r="C719" s="12" t="s">
        <v>1928</v>
      </c>
      <c r="D719" s="12" t="s">
        <v>450</v>
      </c>
      <c r="E719" s="69">
        <v>250</v>
      </c>
      <c r="F719" s="12"/>
      <c r="G719" s="12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>
        <f t="shared" si="67"/>
        <v>250</v>
      </c>
      <c r="T719" s="19"/>
      <c r="U719" s="19"/>
      <c r="V719" s="63"/>
      <c r="W719" s="19"/>
      <c r="X719" s="19"/>
      <c r="Y719" s="19"/>
      <c r="Z719" s="19"/>
      <c r="AA719" s="19"/>
      <c r="AB719" s="19"/>
      <c r="AC719" s="19"/>
      <c r="AD719" s="19"/>
      <c r="AE719" s="19"/>
      <c r="AF719" s="19"/>
      <c r="AG719" s="19"/>
      <c r="AH719" s="19"/>
      <c r="AI719" s="19"/>
      <c r="AJ719" s="19"/>
      <c r="AK719" s="19">
        <f t="shared" si="68"/>
        <v>0</v>
      </c>
      <c r="AL719" s="19">
        <f t="shared" si="66"/>
        <v>250</v>
      </c>
      <c r="AM719" s="17" t="s">
        <v>1975</v>
      </c>
    </row>
    <row r="720" spans="1:39" x14ac:dyDescent="0.25">
      <c r="A720" s="10" t="s">
        <v>1929</v>
      </c>
      <c r="B720" s="11" t="s">
        <v>2126</v>
      </c>
      <c r="C720" s="12" t="s">
        <v>1930</v>
      </c>
      <c r="D720" s="12" t="s">
        <v>450</v>
      </c>
      <c r="E720" s="69">
        <v>25</v>
      </c>
      <c r="F720" s="12"/>
      <c r="G720" s="12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>
        <v>25</v>
      </c>
      <c r="T720" s="19"/>
      <c r="U720" s="19"/>
      <c r="V720" s="63"/>
      <c r="W720" s="19"/>
      <c r="X720" s="19"/>
      <c r="Y720" s="19"/>
      <c r="Z720" s="19"/>
      <c r="AA720" s="19"/>
      <c r="AB720" s="19"/>
      <c r="AC720" s="19"/>
      <c r="AD720" s="19"/>
      <c r="AE720" s="19"/>
      <c r="AF720" s="19"/>
      <c r="AG720" s="19"/>
      <c r="AH720" s="19"/>
      <c r="AI720" s="19"/>
      <c r="AJ720" s="19"/>
      <c r="AK720" s="19">
        <f t="shared" si="68"/>
        <v>0</v>
      </c>
      <c r="AL720" s="19">
        <f t="shared" si="66"/>
        <v>25</v>
      </c>
      <c r="AM720" s="12" t="s">
        <v>1975</v>
      </c>
    </row>
    <row r="721" spans="1:39" ht="15.75" x14ac:dyDescent="0.3">
      <c r="A721" s="10" t="s">
        <v>1931</v>
      </c>
      <c r="B721" s="11" t="s">
        <v>1932</v>
      </c>
      <c r="C721" s="17" t="s">
        <v>2331</v>
      </c>
      <c r="D721" s="12" t="s">
        <v>450</v>
      </c>
      <c r="E721" s="69">
        <v>2</v>
      </c>
      <c r="F721" s="12"/>
      <c r="G721" s="12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>
        <f t="shared" ref="S721:S736" si="69">SUM(E721:R721)</f>
        <v>2</v>
      </c>
      <c r="T721" s="19"/>
      <c r="U721" s="19"/>
      <c r="V721" s="63"/>
      <c r="W721" s="19"/>
      <c r="X721" s="19"/>
      <c r="Y721" s="19"/>
      <c r="Z721" s="19"/>
      <c r="AA721" s="19"/>
      <c r="AB721" s="19"/>
      <c r="AC721" s="19"/>
      <c r="AD721" s="19"/>
      <c r="AE721" s="19"/>
      <c r="AF721" s="19"/>
      <c r="AG721" s="19"/>
      <c r="AH721" s="19"/>
      <c r="AI721" s="19"/>
      <c r="AJ721" s="19"/>
      <c r="AK721" s="19">
        <f t="shared" si="68"/>
        <v>0</v>
      </c>
      <c r="AL721" s="19">
        <f t="shared" si="66"/>
        <v>2</v>
      </c>
      <c r="AM721" s="12" t="s">
        <v>1975</v>
      </c>
    </row>
    <row r="722" spans="1:39" x14ac:dyDescent="0.25">
      <c r="A722" s="10" t="s">
        <v>1933</v>
      </c>
      <c r="B722" s="11" t="s">
        <v>1934</v>
      </c>
      <c r="C722" s="12"/>
      <c r="D722" s="12" t="s">
        <v>450</v>
      </c>
      <c r="E722" s="69">
        <v>9.9</v>
      </c>
      <c r="F722" s="12"/>
      <c r="G722" s="12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>
        <f t="shared" si="69"/>
        <v>9.9</v>
      </c>
      <c r="T722" s="19"/>
      <c r="U722" s="19"/>
      <c r="V722" s="63"/>
      <c r="W722" s="19"/>
      <c r="X722" s="19"/>
      <c r="Y722" s="19"/>
      <c r="Z722" s="19"/>
      <c r="AA722" s="19"/>
      <c r="AB722" s="19"/>
      <c r="AC722" s="19"/>
      <c r="AD722" s="19"/>
      <c r="AE722" s="19"/>
      <c r="AF722" s="19"/>
      <c r="AG722" s="19"/>
      <c r="AH722" s="19"/>
      <c r="AI722" s="19"/>
      <c r="AJ722" s="19"/>
      <c r="AK722" s="19">
        <f t="shared" si="68"/>
        <v>0</v>
      </c>
      <c r="AL722" s="19">
        <f t="shared" si="66"/>
        <v>9.9</v>
      </c>
      <c r="AM722" s="17" t="s">
        <v>1975</v>
      </c>
    </row>
    <row r="723" spans="1:39" x14ac:dyDescent="0.25">
      <c r="A723" s="10" t="s">
        <v>1935</v>
      </c>
      <c r="B723" s="11" t="s">
        <v>1936</v>
      </c>
      <c r="C723" s="12"/>
      <c r="D723" s="12" t="s">
        <v>450</v>
      </c>
      <c r="E723" s="69">
        <v>5</v>
      </c>
      <c r="F723" s="12"/>
      <c r="G723" s="12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>
        <f t="shared" si="69"/>
        <v>5</v>
      </c>
      <c r="T723" s="19"/>
      <c r="U723" s="19"/>
      <c r="V723" s="63"/>
      <c r="W723" s="19"/>
      <c r="X723" s="19"/>
      <c r="Y723" s="19"/>
      <c r="Z723" s="19"/>
      <c r="AA723" s="19"/>
      <c r="AB723" s="19"/>
      <c r="AC723" s="19"/>
      <c r="AD723" s="19"/>
      <c r="AE723" s="19"/>
      <c r="AF723" s="19"/>
      <c r="AG723" s="19"/>
      <c r="AH723" s="19"/>
      <c r="AI723" s="19"/>
      <c r="AJ723" s="19"/>
      <c r="AK723" s="19">
        <f t="shared" si="68"/>
        <v>0</v>
      </c>
      <c r="AL723" s="19">
        <f t="shared" si="66"/>
        <v>5</v>
      </c>
      <c r="AM723" s="17" t="s">
        <v>1975</v>
      </c>
    </row>
    <row r="724" spans="1:39" x14ac:dyDescent="0.25">
      <c r="A724" s="10" t="s">
        <v>1937</v>
      </c>
      <c r="B724" s="11" t="s">
        <v>1938</v>
      </c>
      <c r="C724" s="12"/>
      <c r="D724" s="12" t="s">
        <v>450</v>
      </c>
      <c r="E724" s="69">
        <v>40</v>
      </c>
      <c r="F724" s="12"/>
      <c r="G724" s="12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>
        <f t="shared" si="69"/>
        <v>40</v>
      </c>
      <c r="T724" s="19"/>
      <c r="U724" s="19"/>
      <c r="V724" s="63"/>
      <c r="W724" s="19"/>
      <c r="X724" s="19"/>
      <c r="Y724" s="19"/>
      <c r="Z724" s="19"/>
      <c r="AA724" s="19"/>
      <c r="AB724" s="19"/>
      <c r="AC724" s="19"/>
      <c r="AD724" s="19"/>
      <c r="AE724" s="19"/>
      <c r="AF724" s="19"/>
      <c r="AG724" s="19"/>
      <c r="AH724" s="19"/>
      <c r="AI724" s="19"/>
      <c r="AJ724" s="19"/>
      <c r="AK724" s="19">
        <f t="shared" si="68"/>
        <v>0</v>
      </c>
      <c r="AL724" s="19">
        <f t="shared" si="66"/>
        <v>40</v>
      </c>
      <c r="AM724" s="17"/>
    </row>
    <row r="725" spans="1:39" x14ac:dyDescent="0.25">
      <c r="A725" s="10" t="s">
        <v>1939</v>
      </c>
      <c r="B725" s="11" t="s">
        <v>1940</v>
      </c>
      <c r="C725" s="12"/>
      <c r="D725" s="12" t="s">
        <v>450</v>
      </c>
      <c r="E725" s="69">
        <v>25</v>
      </c>
      <c r="F725" s="12"/>
      <c r="G725" s="12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>
        <f t="shared" si="69"/>
        <v>25</v>
      </c>
      <c r="T725" s="19"/>
      <c r="U725" s="19"/>
      <c r="V725" s="63"/>
      <c r="W725" s="19"/>
      <c r="X725" s="19"/>
      <c r="Y725" s="19"/>
      <c r="Z725" s="19"/>
      <c r="AA725" s="19"/>
      <c r="AB725" s="19"/>
      <c r="AC725" s="19"/>
      <c r="AD725" s="19"/>
      <c r="AE725" s="19"/>
      <c r="AF725" s="19"/>
      <c r="AG725" s="19"/>
      <c r="AH725" s="19"/>
      <c r="AI725" s="19"/>
      <c r="AJ725" s="19"/>
      <c r="AK725" s="19">
        <f t="shared" si="68"/>
        <v>0</v>
      </c>
      <c r="AL725" s="19">
        <f t="shared" si="66"/>
        <v>25</v>
      </c>
      <c r="AM725" s="17"/>
    </row>
    <row r="726" spans="1:39" x14ac:dyDescent="0.25">
      <c r="A726" s="18" t="s">
        <v>1941</v>
      </c>
      <c r="B726" s="11" t="s">
        <v>1942</v>
      </c>
      <c r="C726" s="12"/>
      <c r="D726" s="12" t="s">
        <v>450</v>
      </c>
      <c r="E726" s="69">
        <v>250</v>
      </c>
      <c r="F726" s="12"/>
      <c r="G726" s="12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>
        <f t="shared" si="69"/>
        <v>250</v>
      </c>
      <c r="T726" s="19"/>
      <c r="U726" s="19"/>
      <c r="V726" s="63"/>
      <c r="W726" s="19"/>
      <c r="X726" s="19"/>
      <c r="Y726" s="19"/>
      <c r="Z726" s="19"/>
      <c r="AA726" s="19"/>
      <c r="AB726" s="19"/>
      <c r="AC726" s="19"/>
      <c r="AD726" s="19"/>
      <c r="AE726" s="19"/>
      <c r="AF726" s="19"/>
      <c r="AG726" s="19"/>
      <c r="AH726" s="19"/>
      <c r="AI726" s="19"/>
      <c r="AJ726" s="19"/>
      <c r="AK726" s="19">
        <f t="shared" si="68"/>
        <v>0</v>
      </c>
      <c r="AL726" s="19">
        <f t="shared" si="66"/>
        <v>250</v>
      </c>
      <c r="AM726" s="17" t="s">
        <v>1975</v>
      </c>
    </row>
    <row r="727" spans="1:39" x14ac:dyDescent="0.25">
      <c r="A727" s="18" t="s">
        <v>1943</v>
      </c>
      <c r="B727" s="11" t="s">
        <v>1944</v>
      </c>
      <c r="C727" s="12"/>
      <c r="D727" s="12" t="s">
        <v>450</v>
      </c>
      <c r="E727" s="69">
        <v>250</v>
      </c>
      <c r="F727" s="12"/>
      <c r="G727" s="12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>
        <f t="shared" si="69"/>
        <v>250</v>
      </c>
      <c r="T727" s="19"/>
      <c r="U727" s="19"/>
      <c r="V727" s="63"/>
      <c r="W727" s="19"/>
      <c r="X727" s="19"/>
      <c r="Y727" s="19"/>
      <c r="Z727" s="19"/>
      <c r="AA727" s="19"/>
      <c r="AB727" s="19"/>
      <c r="AC727" s="19"/>
      <c r="AD727" s="19"/>
      <c r="AE727" s="19"/>
      <c r="AF727" s="19"/>
      <c r="AG727" s="19"/>
      <c r="AH727" s="19"/>
      <c r="AI727" s="19"/>
      <c r="AJ727" s="19"/>
      <c r="AK727" s="19">
        <f t="shared" si="68"/>
        <v>0</v>
      </c>
      <c r="AL727" s="19">
        <f t="shared" si="66"/>
        <v>250</v>
      </c>
      <c r="AM727" s="17" t="s">
        <v>1975</v>
      </c>
    </row>
    <row r="728" spans="1:39" x14ac:dyDescent="0.25">
      <c r="A728" s="18" t="s">
        <v>1945</v>
      </c>
      <c r="B728" s="11" t="s">
        <v>1946</v>
      </c>
      <c r="C728" s="12"/>
      <c r="D728" s="12" t="s">
        <v>450</v>
      </c>
      <c r="E728" s="69">
        <v>3</v>
      </c>
      <c r="F728" s="12"/>
      <c r="G728" s="12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>
        <f t="shared" si="69"/>
        <v>3</v>
      </c>
      <c r="T728" s="19"/>
      <c r="U728" s="19"/>
      <c r="V728" s="63"/>
      <c r="W728" s="19"/>
      <c r="X728" s="19"/>
      <c r="Y728" s="19"/>
      <c r="Z728" s="19"/>
      <c r="AA728" s="19"/>
      <c r="AB728" s="19"/>
      <c r="AC728" s="19"/>
      <c r="AD728" s="19"/>
      <c r="AE728" s="19"/>
      <c r="AF728" s="19"/>
      <c r="AG728" s="19"/>
      <c r="AH728" s="19"/>
      <c r="AI728" s="19"/>
      <c r="AJ728" s="19"/>
      <c r="AK728" s="19">
        <f t="shared" si="68"/>
        <v>0</v>
      </c>
      <c r="AL728" s="19">
        <f t="shared" si="66"/>
        <v>3</v>
      </c>
      <c r="AM728" s="17" t="s">
        <v>1998</v>
      </c>
    </row>
    <row r="729" spans="1:39" x14ac:dyDescent="0.25">
      <c r="A729" s="15" t="s">
        <v>1947</v>
      </c>
      <c r="B729" s="25" t="s">
        <v>1948</v>
      </c>
      <c r="C729" s="12"/>
      <c r="D729" s="12" t="s">
        <v>450</v>
      </c>
      <c r="E729" s="69">
        <v>10</v>
      </c>
      <c r="F729" s="12"/>
      <c r="G729" s="12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>
        <f t="shared" si="69"/>
        <v>10</v>
      </c>
      <c r="T729" s="19"/>
      <c r="U729" s="19"/>
      <c r="V729" s="63"/>
      <c r="W729" s="19"/>
      <c r="X729" s="19"/>
      <c r="Y729" s="19"/>
      <c r="Z729" s="19"/>
      <c r="AA729" s="19"/>
      <c r="AB729" s="19"/>
      <c r="AC729" s="19"/>
      <c r="AD729" s="19"/>
      <c r="AE729" s="19"/>
      <c r="AF729" s="19"/>
      <c r="AG729" s="19"/>
      <c r="AH729" s="19"/>
      <c r="AI729" s="19"/>
      <c r="AJ729" s="19"/>
      <c r="AK729" s="19">
        <f t="shared" si="68"/>
        <v>0</v>
      </c>
      <c r="AL729" s="19">
        <f t="shared" si="66"/>
        <v>10</v>
      </c>
      <c r="AM729" s="17" t="s">
        <v>1975</v>
      </c>
    </row>
    <row r="730" spans="1:39" x14ac:dyDescent="0.25">
      <c r="A730" s="15" t="s">
        <v>2127</v>
      </c>
      <c r="B730" s="25" t="s">
        <v>2128</v>
      </c>
      <c r="C730" s="12"/>
      <c r="D730" s="12" t="s">
        <v>450</v>
      </c>
      <c r="E730" s="69">
        <v>5</v>
      </c>
      <c r="F730" s="12"/>
      <c r="G730" s="12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>
        <f t="shared" si="69"/>
        <v>5</v>
      </c>
      <c r="T730" s="19"/>
      <c r="U730" s="19"/>
      <c r="V730" s="63"/>
      <c r="W730" s="19"/>
      <c r="X730" s="19"/>
      <c r="Y730" s="19"/>
      <c r="Z730" s="19"/>
      <c r="AA730" s="19"/>
      <c r="AB730" s="19"/>
      <c r="AC730" s="19"/>
      <c r="AD730" s="19"/>
      <c r="AE730" s="19"/>
      <c r="AF730" s="19"/>
      <c r="AG730" s="19"/>
      <c r="AH730" s="19"/>
      <c r="AI730" s="19"/>
      <c r="AJ730" s="19"/>
      <c r="AK730" s="19">
        <f>SUM(T730:AJ730)</f>
        <v>0</v>
      </c>
      <c r="AL730" s="19">
        <f t="shared" si="66"/>
        <v>5</v>
      </c>
      <c r="AM730" s="17" t="s">
        <v>1975</v>
      </c>
    </row>
    <row r="731" spans="1:39" x14ac:dyDescent="0.25">
      <c r="A731" s="83" t="s">
        <v>1949</v>
      </c>
      <c r="B731" s="83"/>
      <c r="C731" s="83"/>
      <c r="D731" s="12"/>
      <c r="E731" s="69">
        <v>0</v>
      </c>
      <c r="F731" s="12"/>
      <c r="G731" s="12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>
        <f t="shared" si="69"/>
        <v>0</v>
      </c>
      <c r="T731" s="19"/>
      <c r="U731" s="19"/>
      <c r="V731" s="63"/>
      <c r="W731" s="19"/>
      <c r="X731" s="19"/>
      <c r="Y731" s="19"/>
      <c r="Z731" s="19"/>
      <c r="AA731" s="19"/>
      <c r="AB731" s="19"/>
      <c r="AC731" s="19"/>
      <c r="AD731" s="19"/>
      <c r="AE731" s="19"/>
      <c r="AF731" s="19"/>
      <c r="AG731" s="19"/>
      <c r="AH731" s="19"/>
      <c r="AI731" s="19"/>
      <c r="AJ731" s="19"/>
      <c r="AK731" s="19">
        <v>0</v>
      </c>
      <c r="AL731" s="19">
        <v>0</v>
      </c>
      <c r="AM731" s="17"/>
    </row>
    <row r="732" spans="1:39" x14ac:dyDescent="0.25">
      <c r="A732" s="10" t="s">
        <v>1950</v>
      </c>
      <c r="B732" s="11" t="s">
        <v>1951</v>
      </c>
      <c r="C732" s="12"/>
      <c r="D732" s="12" t="s">
        <v>642</v>
      </c>
      <c r="E732" s="69">
        <v>1</v>
      </c>
      <c r="F732" s="12"/>
      <c r="G732" s="12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>
        <f t="shared" si="69"/>
        <v>1</v>
      </c>
      <c r="T732" s="19"/>
      <c r="U732" s="19"/>
      <c r="V732" s="63"/>
      <c r="W732" s="19"/>
      <c r="X732" s="19"/>
      <c r="Y732" s="19"/>
      <c r="Z732" s="19"/>
      <c r="AA732" s="19"/>
      <c r="AB732" s="19"/>
      <c r="AC732" s="19"/>
      <c r="AD732" s="19"/>
      <c r="AE732" s="19"/>
      <c r="AF732" s="19"/>
      <c r="AG732" s="19"/>
      <c r="AH732" s="19"/>
      <c r="AI732" s="19"/>
      <c r="AJ732" s="19"/>
      <c r="AK732" s="19">
        <f t="shared" si="68"/>
        <v>0</v>
      </c>
      <c r="AL732" s="19">
        <f>S732-AK732</f>
        <v>1</v>
      </c>
      <c r="AM732" s="17" t="s">
        <v>1975</v>
      </c>
    </row>
    <row r="733" spans="1:39" x14ac:dyDescent="0.25">
      <c r="A733" s="81" t="s">
        <v>1952</v>
      </c>
      <c r="B733" s="81"/>
      <c r="C733" s="81"/>
      <c r="D733" s="29"/>
      <c r="E733" s="69">
        <v>0</v>
      </c>
      <c r="F733" s="12"/>
      <c r="G733" s="12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>
        <f t="shared" si="69"/>
        <v>0</v>
      </c>
      <c r="T733" s="19"/>
      <c r="U733" s="19"/>
      <c r="V733" s="63"/>
      <c r="W733" s="19"/>
      <c r="X733" s="19"/>
      <c r="Y733" s="19"/>
      <c r="Z733" s="19"/>
      <c r="AA733" s="19"/>
      <c r="AB733" s="19"/>
      <c r="AC733" s="19"/>
      <c r="AD733" s="19"/>
      <c r="AE733" s="19"/>
      <c r="AF733" s="19"/>
      <c r="AG733" s="19"/>
      <c r="AH733" s="19"/>
      <c r="AI733" s="19"/>
      <c r="AJ733" s="19"/>
      <c r="AK733" s="19">
        <f>SUM(T733:AJ733)</f>
        <v>0</v>
      </c>
      <c r="AL733" s="19">
        <f>S733-AK733</f>
        <v>0</v>
      </c>
      <c r="AM733" s="17"/>
    </row>
    <row r="734" spans="1:39" x14ac:dyDescent="0.25">
      <c r="A734" s="15" t="s">
        <v>1950</v>
      </c>
      <c r="B734" s="16" t="s">
        <v>1953</v>
      </c>
      <c r="C734" s="17"/>
      <c r="D734" s="17" t="s">
        <v>467</v>
      </c>
      <c r="E734" s="69">
        <v>498</v>
      </c>
      <c r="F734" s="12"/>
      <c r="G734" s="12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>
        <f t="shared" si="69"/>
        <v>498</v>
      </c>
      <c r="T734" s="19"/>
      <c r="U734" s="19"/>
      <c r="V734" s="63"/>
      <c r="W734" s="19"/>
      <c r="X734" s="19"/>
      <c r="Y734" s="19"/>
      <c r="Z734" s="19"/>
      <c r="AA734" s="19"/>
      <c r="AB734" s="19"/>
      <c r="AC734" s="19"/>
      <c r="AD734" s="19"/>
      <c r="AE734" s="19"/>
      <c r="AF734" s="19"/>
      <c r="AG734" s="19"/>
      <c r="AH734" s="19"/>
      <c r="AI734" s="19"/>
      <c r="AJ734" s="19"/>
      <c r="AK734" s="19">
        <f t="shared" si="68"/>
        <v>0</v>
      </c>
      <c r="AL734" s="19">
        <f>S734-AK734</f>
        <v>498</v>
      </c>
      <c r="AM734" s="17" t="s">
        <v>1982</v>
      </c>
    </row>
    <row r="735" spans="1:39" x14ac:dyDescent="0.25">
      <c r="A735" s="81" t="s">
        <v>1954</v>
      </c>
      <c r="B735" s="81"/>
      <c r="C735" s="81"/>
      <c r="D735" s="29"/>
      <c r="E735" s="69"/>
      <c r="F735" s="12"/>
      <c r="G735" s="12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>
        <f t="shared" si="69"/>
        <v>0</v>
      </c>
      <c r="T735" s="19"/>
      <c r="U735" s="19"/>
      <c r="V735" s="63"/>
      <c r="W735" s="19"/>
      <c r="X735" s="19"/>
      <c r="Y735" s="19"/>
      <c r="Z735" s="19"/>
      <c r="AA735" s="19"/>
      <c r="AB735" s="19"/>
      <c r="AC735" s="19"/>
      <c r="AD735" s="19"/>
      <c r="AE735" s="19"/>
      <c r="AF735" s="19"/>
      <c r="AG735" s="19"/>
      <c r="AH735" s="19"/>
      <c r="AI735" s="19"/>
      <c r="AJ735" s="19"/>
      <c r="AK735" s="19">
        <f>SUM(T735:AJ735)</f>
        <v>0</v>
      </c>
      <c r="AL735" s="19"/>
      <c r="AM735" s="17"/>
    </row>
    <row r="736" spans="1:39" x14ac:dyDescent="0.25">
      <c r="A736" s="15" t="s">
        <v>1955</v>
      </c>
      <c r="B736" s="16" t="s">
        <v>1956</v>
      </c>
      <c r="C736" s="17"/>
      <c r="D736" s="29"/>
      <c r="E736" s="69">
        <v>500</v>
      </c>
      <c r="F736" s="12"/>
      <c r="G736" s="12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>
        <f t="shared" si="69"/>
        <v>500</v>
      </c>
      <c r="T736" s="19"/>
      <c r="U736" s="19"/>
      <c r="V736" s="63"/>
      <c r="W736" s="19"/>
      <c r="X736" s="19"/>
      <c r="Y736" s="19"/>
      <c r="Z736" s="19"/>
      <c r="AA736" s="19"/>
      <c r="AB736" s="19"/>
      <c r="AC736" s="19"/>
      <c r="AD736" s="19"/>
      <c r="AE736" s="19"/>
      <c r="AF736" s="19"/>
      <c r="AG736" s="19"/>
      <c r="AH736" s="19"/>
      <c r="AI736" s="19"/>
      <c r="AJ736" s="19"/>
      <c r="AK736" s="19">
        <f>SUM(T736:AJ736)</f>
        <v>0</v>
      </c>
      <c r="AL736" s="19">
        <f>S736-AK736</f>
        <v>500</v>
      </c>
      <c r="AM736" s="17" t="s">
        <v>1982</v>
      </c>
    </row>
    <row r="737" spans="1:39" x14ac:dyDescent="0.25">
      <c r="A737" s="81" t="s">
        <v>1957</v>
      </c>
      <c r="B737" s="81"/>
      <c r="C737" s="81"/>
      <c r="D737" s="29"/>
      <c r="E737" s="69"/>
      <c r="F737" s="12"/>
      <c r="G737" s="12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63"/>
      <c r="W737" s="19"/>
      <c r="X737" s="19"/>
      <c r="Y737" s="19"/>
      <c r="Z737" s="19"/>
      <c r="AA737" s="19"/>
      <c r="AB737" s="19"/>
      <c r="AC737" s="19"/>
      <c r="AD737" s="19"/>
      <c r="AE737" s="19"/>
      <c r="AF737" s="19"/>
      <c r="AG737" s="19"/>
      <c r="AH737" s="19"/>
      <c r="AI737" s="19"/>
      <c r="AJ737" s="19"/>
      <c r="AK737" s="19"/>
      <c r="AL737" s="19"/>
      <c r="AM737" s="17"/>
    </row>
    <row r="738" spans="1:39" x14ac:dyDescent="0.25">
      <c r="A738" s="15" t="s">
        <v>1958</v>
      </c>
      <c r="B738" s="16" t="s">
        <v>1959</v>
      </c>
      <c r="C738" s="17"/>
      <c r="D738" s="17" t="s">
        <v>467</v>
      </c>
      <c r="E738" s="69">
        <v>0</v>
      </c>
      <c r="F738" s="29"/>
      <c r="G738" s="2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>
        <f>SUM(E738:R738)</f>
        <v>0</v>
      </c>
      <c r="T738" s="19"/>
      <c r="U738" s="19"/>
      <c r="V738" s="63"/>
      <c r="W738" s="19"/>
      <c r="X738" s="19"/>
      <c r="Y738" s="19"/>
      <c r="Z738" s="19"/>
      <c r="AA738" s="19"/>
      <c r="AB738" s="19"/>
      <c r="AC738" s="19"/>
      <c r="AD738" s="19"/>
      <c r="AE738" s="19"/>
      <c r="AF738" s="19"/>
      <c r="AG738" s="19"/>
      <c r="AH738" s="19"/>
      <c r="AI738" s="19"/>
      <c r="AJ738" s="19"/>
      <c r="AK738" s="19">
        <f>SUM(T738:AJ738)</f>
        <v>0</v>
      </c>
      <c r="AL738" s="19">
        <f>S738-AK738</f>
        <v>0</v>
      </c>
      <c r="AM738" s="17" t="s">
        <v>1975</v>
      </c>
    </row>
    <row r="739" spans="1:39" x14ac:dyDescent="0.25">
      <c r="A739" s="15" t="s">
        <v>1960</v>
      </c>
      <c r="B739" s="16" t="s">
        <v>1961</v>
      </c>
      <c r="C739" s="17"/>
      <c r="D739" s="17" t="s">
        <v>467</v>
      </c>
      <c r="E739" s="69">
        <v>0</v>
      </c>
      <c r="F739" s="29"/>
      <c r="G739" s="2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>
        <f>SUM(E739:R739)</f>
        <v>0</v>
      </c>
      <c r="T739" s="19"/>
      <c r="U739" s="19"/>
      <c r="V739" s="63"/>
      <c r="W739" s="19"/>
      <c r="X739" s="19"/>
      <c r="Y739" s="19"/>
      <c r="Z739" s="19"/>
      <c r="AA739" s="19"/>
      <c r="AB739" s="19"/>
      <c r="AC739" s="19"/>
      <c r="AD739" s="19"/>
      <c r="AE739" s="19"/>
      <c r="AF739" s="19"/>
      <c r="AG739" s="19"/>
      <c r="AH739" s="19"/>
      <c r="AI739" s="19"/>
      <c r="AJ739" s="19"/>
      <c r="AK739" s="19">
        <f>SUM(T739:AJ739)</f>
        <v>0</v>
      </c>
      <c r="AL739" s="19">
        <f>S739-AK739</f>
        <v>0</v>
      </c>
      <c r="AM739" s="17" t="s">
        <v>1982</v>
      </c>
    </row>
    <row r="740" spans="1:39" x14ac:dyDescent="0.25">
      <c r="A740" s="15" t="s">
        <v>1962</v>
      </c>
      <c r="B740" s="16" t="s">
        <v>1963</v>
      </c>
      <c r="C740" s="17"/>
      <c r="D740" s="17" t="s">
        <v>467</v>
      </c>
      <c r="E740" s="69">
        <v>90</v>
      </c>
      <c r="F740" s="29"/>
      <c r="G740" s="2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>
        <f>100</f>
        <v>100</v>
      </c>
      <c r="S740" s="19">
        <f>SUM(E740:R740)</f>
        <v>190</v>
      </c>
      <c r="T740" s="19"/>
      <c r="U740" s="19"/>
      <c r="V740" s="63"/>
      <c r="W740" s="19"/>
      <c r="X740" s="19"/>
      <c r="Y740" s="19"/>
      <c r="Z740" s="19"/>
      <c r="AA740" s="19"/>
      <c r="AB740" s="19"/>
      <c r="AC740" s="19"/>
      <c r="AD740" s="19"/>
      <c r="AE740" s="19"/>
      <c r="AF740" s="19"/>
      <c r="AG740" s="19"/>
      <c r="AH740" s="19"/>
      <c r="AI740" s="19"/>
      <c r="AJ740" s="19"/>
      <c r="AK740" s="19">
        <f>SUM(T740:AJ740)</f>
        <v>0</v>
      </c>
      <c r="AL740" s="19">
        <f>S740-AK740</f>
        <v>190</v>
      </c>
      <c r="AM740" s="17" t="s">
        <v>1975</v>
      </c>
    </row>
    <row r="741" spans="1:39" x14ac:dyDescent="0.25">
      <c r="A741" s="81" t="s">
        <v>1964</v>
      </c>
      <c r="B741" s="81"/>
      <c r="C741" s="81"/>
      <c r="D741" s="29"/>
      <c r="E741" s="69">
        <v>0</v>
      </c>
      <c r="F741" s="29"/>
      <c r="G741" s="2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>
        <f>SUM(E741:R741)</f>
        <v>0</v>
      </c>
      <c r="T741" s="19"/>
      <c r="U741" s="19"/>
      <c r="V741" s="63"/>
      <c r="W741" s="19"/>
      <c r="X741" s="19"/>
      <c r="Y741" s="19"/>
      <c r="Z741" s="19"/>
      <c r="AA741" s="19"/>
      <c r="AB741" s="19"/>
      <c r="AC741" s="19"/>
      <c r="AD741" s="19"/>
      <c r="AE741" s="19"/>
      <c r="AF741" s="19"/>
      <c r="AG741" s="19"/>
      <c r="AH741" s="19"/>
      <c r="AI741" s="19"/>
      <c r="AJ741" s="19"/>
      <c r="AK741" s="19">
        <f>SUM(T741:AJ741)</f>
        <v>0</v>
      </c>
      <c r="AL741" s="19">
        <f>S741-AK741</f>
        <v>0</v>
      </c>
      <c r="AM741" s="17"/>
    </row>
    <row r="742" spans="1:39" x14ac:dyDescent="0.25">
      <c r="A742" s="15" t="s">
        <v>1965</v>
      </c>
      <c r="B742" s="16" t="s">
        <v>1966</v>
      </c>
      <c r="C742" s="17"/>
      <c r="D742" s="17" t="s">
        <v>495</v>
      </c>
      <c r="E742" s="69">
        <v>150</v>
      </c>
      <c r="F742" s="29"/>
      <c r="G742" s="2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>
        <f>SUM(E742:R742)</f>
        <v>150</v>
      </c>
      <c r="T742" s="19"/>
      <c r="U742" s="19"/>
      <c r="V742" s="63"/>
      <c r="W742" s="19"/>
      <c r="X742" s="19"/>
      <c r="Y742" s="19"/>
      <c r="Z742" s="19"/>
      <c r="AA742" s="19"/>
      <c r="AB742" s="19"/>
      <c r="AC742" s="19"/>
      <c r="AD742" s="19"/>
      <c r="AE742" s="19"/>
      <c r="AF742" s="19"/>
      <c r="AG742" s="19"/>
      <c r="AH742" s="19"/>
      <c r="AI742" s="19"/>
      <c r="AJ742" s="19"/>
      <c r="AK742" s="19">
        <f>SUM(T742:AJ742)</f>
        <v>0</v>
      </c>
      <c r="AL742" s="19">
        <f>S742-AK742</f>
        <v>150</v>
      </c>
      <c r="AM742" s="17" t="s">
        <v>1975</v>
      </c>
    </row>
    <row r="743" spans="1:39" x14ac:dyDescent="0.25">
      <c r="A743" s="81" t="s">
        <v>1967</v>
      </c>
      <c r="B743" s="81"/>
      <c r="C743" s="81"/>
      <c r="D743" s="29"/>
      <c r="E743" s="69"/>
      <c r="F743" s="29"/>
      <c r="G743" s="2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63"/>
      <c r="W743" s="19"/>
      <c r="X743" s="19"/>
      <c r="Y743" s="19"/>
      <c r="Z743" s="19"/>
      <c r="AA743" s="19"/>
      <c r="AB743" s="19"/>
      <c r="AC743" s="19"/>
      <c r="AD743" s="19"/>
      <c r="AE743" s="19"/>
      <c r="AF743" s="19"/>
      <c r="AG743" s="19"/>
      <c r="AH743" s="19"/>
      <c r="AI743" s="19"/>
      <c r="AJ743" s="19"/>
      <c r="AK743" s="19"/>
      <c r="AL743" s="19"/>
      <c r="AM743" s="17"/>
    </row>
    <row r="744" spans="1:39" x14ac:dyDescent="0.25">
      <c r="A744" s="15" t="s">
        <v>1968</v>
      </c>
      <c r="B744" s="16" t="s">
        <v>1969</v>
      </c>
      <c r="C744" s="17"/>
      <c r="D744" s="12" t="s">
        <v>450</v>
      </c>
      <c r="E744" s="69">
        <v>250</v>
      </c>
      <c r="F744" s="29"/>
      <c r="G744" s="2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>
        <v>250</v>
      </c>
      <c r="T744" s="19"/>
      <c r="U744" s="19"/>
      <c r="V744" s="63"/>
      <c r="W744" s="19"/>
      <c r="X744" s="19"/>
      <c r="Y744" s="19"/>
      <c r="Z744" s="19"/>
      <c r="AA744" s="19"/>
      <c r="AB744" s="19"/>
      <c r="AC744" s="19"/>
      <c r="AD744" s="19"/>
      <c r="AE744" s="19"/>
      <c r="AF744" s="19"/>
      <c r="AG744" s="19"/>
      <c r="AH744" s="19"/>
      <c r="AI744" s="19"/>
      <c r="AJ744" s="19"/>
      <c r="AK744" s="19">
        <v>0</v>
      </c>
      <c r="AL744" s="19">
        <v>250</v>
      </c>
      <c r="AM744" s="17" t="s">
        <v>1975</v>
      </c>
    </row>
    <row r="745" spans="1:39" x14ac:dyDescent="0.25">
      <c r="A745" s="81" t="s">
        <v>1970</v>
      </c>
      <c r="B745" s="81"/>
      <c r="C745" s="81"/>
      <c r="D745" s="29"/>
      <c r="E745" s="69"/>
      <c r="F745" s="29"/>
      <c r="G745" s="2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63"/>
      <c r="W745" s="19"/>
      <c r="X745" s="19"/>
      <c r="Y745" s="19"/>
      <c r="Z745" s="19"/>
      <c r="AA745" s="19"/>
      <c r="AB745" s="19"/>
      <c r="AC745" s="19"/>
      <c r="AD745" s="19"/>
      <c r="AE745" s="19"/>
      <c r="AF745" s="19"/>
      <c r="AG745" s="19"/>
      <c r="AH745" s="19"/>
      <c r="AI745" s="19"/>
      <c r="AJ745" s="19"/>
      <c r="AK745" s="19"/>
      <c r="AL745" s="19"/>
      <c r="AM745" s="17"/>
    </row>
    <row r="746" spans="1:39" x14ac:dyDescent="0.25">
      <c r="A746" s="15" t="s">
        <v>1971</v>
      </c>
      <c r="B746" s="16" t="s">
        <v>1972</v>
      </c>
      <c r="C746" s="17"/>
      <c r="D746" s="17" t="s">
        <v>467</v>
      </c>
      <c r="E746" s="69">
        <v>0</v>
      </c>
      <c r="F746" s="29"/>
      <c r="G746" s="2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>
        <f>SUM(E746:R746)</f>
        <v>0</v>
      </c>
      <c r="T746" s="19"/>
      <c r="U746" s="19"/>
      <c r="V746" s="63"/>
      <c r="W746" s="19"/>
      <c r="X746" s="19"/>
      <c r="Y746" s="19"/>
      <c r="Z746" s="19"/>
      <c r="AA746" s="19"/>
      <c r="AB746" s="19"/>
      <c r="AC746" s="19"/>
      <c r="AD746" s="19"/>
      <c r="AE746" s="19"/>
      <c r="AF746" s="19"/>
      <c r="AG746" s="19"/>
      <c r="AH746" s="19"/>
      <c r="AI746" s="19"/>
      <c r="AJ746" s="19"/>
      <c r="AK746" s="19">
        <f>SUM(T746:AJ746)</f>
        <v>0</v>
      </c>
      <c r="AL746" s="19">
        <f>S746-AK746</f>
        <v>0</v>
      </c>
      <c r="AM746" s="17" t="s">
        <v>1977</v>
      </c>
    </row>
    <row r="747" spans="1:39" x14ac:dyDescent="0.25">
      <c r="A747" s="81" t="s">
        <v>2008</v>
      </c>
      <c r="B747" s="81"/>
      <c r="C747" s="81"/>
      <c r="D747" s="29"/>
      <c r="E747" s="69"/>
      <c r="F747" s="29"/>
      <c r="G747" s="2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63"/>
      <c r="W747" s="19"/>
      <c r="X747" s="19"/>
      <c r="Y747" s="19"/>
      <c r="Z747" s="19"/>
      <c r="AA747" s="19"/>
      <c r="AB747" s="19"/>
      <c r="AC747" s="19"/>
      <c r="AD747" s="19"/>
      <c r="AE747" s="19"/>
      <c r="AF747" s="19"/>
      <c r="AG747" s="19"/>
      <c r="AH747" s="19"/>
      <c r="AI747" s="19"/>
      <c r="AJ747" s="19"/>
      <c r="AK747" s="19"/>
      <c r="AL747" s="19"/>
      <c r="AM747" s="17"/>
    </row>
    <row r="748" spans="1:39" x14ac:dyDescent="0.25">
      <c r="A748" s="15" t="s">
        <v>2009</v>
      </c>
      <c r="B748" s="16" t="s">
        <v>2010</v>
      </c>
      <c r="C748" s="17"/>
      <c r="D748" s="29"/>
      <c r="E748" s="69">
        <v>0</v>
      </c>
      <c r="F748" s="29"/>
      <c r="G748" s="2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>
        <f>SUM(E748:R748)</f>
        <v>0</v>
      </c>
      <c r="T748" s="19"/>
      <c r="U748" s="19"/>
      <c r="V748" s="63"/>
      <c r="W748" s="19"/>
      <c r="X748" s="19"/>
      <c r="Y748" s="19"/>
      <c r="Z748" s="19"/>
      <c r="AA748" s="19"/>
      <c r="AB748" s="19"/>
      <c r="AC748" s="19"/>
      <c r="AD748" s="19"/>
      <c r="AE748" s="19"/>
      <c r="AF748" s="19"/>
      <c r="AG748" s="19"/>
      <c r="AH748" s="19"/>
      <c r="AI748" s="19"/>
      <c r="AJ748" s="19"/>
      <c r="AK748" s="19">
        <f>SUM(T748:AJ748)</f>
        <v>0</v>
      </c>
      <c r="AL748" s="19">
        <f>S748-AK748</f>
        <v>0</v>
      </c>
      <c r="AM748" s="17" t="s">
        <v>2070</v>
      </c>
    </row>
    <row r="749" spans="1:39" x14ac:dyDescent="0.25">
      <c r="A749" s="15" t="s">
        <v>2078</v>
      </c>
      <c r="B749" s="16" t="s">
        <v>2079</v>
      </c>
      <c r="C749" s="9"/>
      <c r="D749" s="12" t="s">
        <v>450</v>
      </c>
      <c r="E749" s="69">
        <v>0</v>
      </c>
      <c r="F749" s="60"/>
      <c r="G749" s="12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>
        <f>SUM(E749:R749)</f>
        <v>0</v>
      </c>
      <c r="T749" s="19"/>
      <c r="U749" s="19"/>
      <c r="V749" s="63"/>
      <c r="W749" s="19"/>
      <c r="X749" s="19"/>
      <c r="Y749" s="19"/>
      <c r="Z749" s="19"/>
      <c r="AA749" s="19"/>
      <c r="AB749" s="19"/>
      <c r="AC749" s="19"/>
      <c r="AD749" s="19"/>
      <c r="AE749" s="19"/>
      <c r="AF749" s="19"/>
      <c r="AG749" s="19"/>
      <c r="AH749" s="19"/>
      <c r="AI749" s="19"/>
      <c r="AJ749" s="19"/>
      <c r="AK749" s="19">
        <f>SUM(T749:AJ749)</f>
        <v>0</v>
      </c>
      <c r="AL749" s="19">
        <f>S749-AK749</f>
        <v>0</v>
      </c>
      <c r="AM749" s="17" t="s">
        <v>1975</v>
      </c>
    </row>
    <row r="750" spans="1:39" x14ac:dyDescent="0.25">
      <c r="A750" s="15" t="s">
        <v>2332</v>
      </c>
      <c r="B750" s="16" t="s">
        <v>2333</v>
      </c>
      <c r="C750" s="17"/>
      <c r="D750" s="29"/>
      <c r="E750" s="69">
        <v>0</v>
      </c>
      <c r="F750" s="78"/>
      <c r="G750" s="2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>
        <f t="shared" ref="S750:S757" si="70">SUM(E750:R750)</f>
        <v>0</v>
      </c>
      <c r="T750" s="19"/>
      <c r="U750" s="19"/>
      <c r="V750" s="63"/>
      <c r="W750" s="19"/>
      <c r="X750" s="19"/>
      <c r="Y750" s="19"/>
      <c r="Z750" s="19"/>
      <c r="AA750" s="19"/>
      <c r="AB750" s="19"/>
      <c r="AC750" s="19"/>
      <c r="AD750" s="19"/>
      <c r="AE750" s="19"/>
      <c r="AF750" s="19"/>
      <c r="AG750" s="19"/>
      <c r="AH750" s="19"/>
      <c r="AI750" s="19"/>
      <c r="AJ750" s="19"/>
      <c r="AK750" s="19">
        <f t="shared" ref="AK750:AK757" si="71">SUM(T750:AJ750)</f>
        <v>0</v>
      </c>
      <c r="AL750" s="19">
        <f t="shared" ref="AL750:AL757" si="72">S750-AK750</f>
        <v>0</v>
      </c>
      <c r="AM750" s="12" t="s">
        <v>2070</v>
      </c>
    </row>
    <row r="751" spans="1:39" x14ac:dyDescent="0.25">
      <c r="A751" s="15" t="s">
        <v>2334</v>
      </c>
      <c r="B751" s="16" t="s">
        <v>2335</v>
      </c>
      <c r="C751" s="17"/>
      <c r="D751" s="29"/>
      <c r="E751" s="69">
        <v>0</v>
      </c>
      <c r="F751" s="78"/>
      <c r="G751" s="2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>
        <f t="shared" si="70"/>
        <v>0</v>
      </c>
      <c r="T751" s="19"/>
      <c r="U751" s="19"/>
      <c r="V751" s="63"/>
      <c r="W751" s="19"/>
      <c r="X751" s="19"/>
      <c r="Y751" s="19"/>
      <c r="Z751" s="19"/>
      <c r="AA751" s="19"/>
      <c r="AB751" s="19"/>
      <c r="AC751" s="19"/>
      <c r="AD751" s="19"/>
      <c r="AE751" s="19"/>
      <c r="AF751" s="19"/>
      <c r="AG751" s="19"/>
      <c r="AH751" s="19"/>
      <c r="AI751" s="19"/>
      <c r="AJ751" s="19"/>
      <c r="AK751" s="19">
        <f t="shared" si="71"/>
        <v>0</v>
      </c>
      <c r="AL751" s="19">
        <f t="shared" si="72"/>
        <v>0</v>
      </c>
      <c r="AM751" s="12" t="s">
        <v>2070</v>
      </c>
    </row>
    <row r="752" spans="1:39" x14ac:dyDescent="0.25">
      <c r="A752" s="15" t="s">
        <v>2336</v>
      </c>
      <c r="B752" s="16" t="s">
        <v>2337</v>
      </c>
      <c r="C752" s="17"/>
      <c r="D752" s="29"/>
      <c r="E752" s="69">
        <v>0</v>
      </c>
      <c r="F752" s="78"/>
      <c r="G752" s="2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>
        <f t="shared" si="70"/>
        <v>0</v>
      </c>
      <c r="T752" s="19"/>
      <c r="U752" s="19"/>
      <c r="V752" s="63"/>
      <c r="W752" s="19"/>
      <c r="X752" s="19"/>
      <c r="Y752" s="19"/>
      <c r="Z752" s="19"/>
      <c r="AA752" s="19"/>
      <c r="AB752" s="19"/>
      <c r="AC752" s="19"/>
      <c r="AD752" s="19"/>
      <c r="AE752" s="19"/>
      <c r="AF752" s="19"/>
      <c r="AG752" s="19"/>
      <c r="AH752" s="19"/>
      <c r="AI752" s="19"/>
      <c r="AJ752" s="19"/>
      <c r="AK752" s="19">
        <f t="shared" si="71"/>
        <v>0</v>
      </c>
      <c r="AL752" s="19">
        <f t="shared" si="72"/>
        <v>0</v>
      </c>
      <c r="AM752" s="12" t="s">
        <v>2070</v>
      </c>
    </row>
    <row r="753" spans="1:39" x14ac:dyDescent="0.25">
      <c r="A753" s="15" t="s">
        <v>2338</v>
      </c>
      <c r="B753" s="16" t="s">
        <v>2339</v>
      </c>
      <c r="C753" s="17"/>
      <c r="D753" s="29"/>
      <c r="E753" s="69">
        <v>0</v>
      </c>
      <c r="F753" s="78"/>
      <c r="G753" s="2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>
        <f t="shared" si="70"/>
        <v>0</v>
      </c>
      <c r="T753" s="19"/>
      <c r="U753" s="19"/>
      <c r="V753" s="63"/>
      <c r="W753" s="19"/>
      <c r="X753" s="19"/>
      <c r="Y753" s="19"/>
      <c r="Z753" s="19"/>
      <c r="AA753" s="19"/>
      <c r="AB753" s="19"/>
      <c r="AC753" s="19"/>
      <c r="AD753" s="19"/>
      <c r="AE753" s="19"/>
      <c r="AF753" s="19"/>
      <c r="AG753" s="19"/>
      <c r="AH753" s="19"/>
      <c r="AI753" s="19"/>
      <c r="AJ753" s="19"/>
      <c r="AK753" s="19">
        <f t="shared" si="71"/>
        <v>0</v>
      </c>
      <c r="AL753" s="19">
        <f t="shared" si="72"/>
        <v>0</v>
      </c>
      <c r="AM753" s="12" t="s">
        <v>2070</v>
      </c>
    </row>
    <row r="754" spans="1:39" x14ac:dyDescent="0.25">
      <c r="A754" s="15" t="s">
        <v>2340</v>
      </c>
      <c r="B754" s="16" t="s">
        <v>2341</v>
      </c>
      <c r="C754" s="17"/>
      <c r="D754" s="29"/>
      <c r="E754" s="69">
        <v>0</v>
      </c>
      <c r="F754" s="78"/>
      <c r="G754" s="2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>
        <f t="shared" si="70"/>
        <v>0</v>
      </c>
      <c r="T754" s="19"/>
      <c r="U754" s="19"/>
      <c r="V754" s="63"/>
      <c r="W754" s="19"/>
      <c r="X754" s="19"/>
      <c r="Y754" s="19"/>
      <c r="Z754" s="19"/>
      <c r="AA754" s="19"/>
      <c r="AB754" s="19"/>
      <c r="AC754" s="19"/>
      <c r="AD754" s="19"/>
      <c r="AE754" s="19"/>
      <c r="AF754" s="19"/>
      <c r="AG754" s="19"/>
      <c r="AH754" s="19"/>
      <c r="AI754" s="19"/>
      <c r="AJ754" s="19"/>
      <c r="AK754" s="19">
        <f t="shared" si="71"/>
        <v>0</v>
      </c>
      <c r="AL754" s="19">
        <f t="shared" si="72"/>
        <v>0</v>
      </c>
      <c r="AM754" s="12" t="s">
        <v>2070</v>
      </c>
    </row>
    <row r="755" spans="1:39" x14ac:dyDescent="0.25">
      <c r="A755" s="15" t="s">
        <v>2342</v>
      </c>
      <c r="B755" s="16" t="s">
        <v>2343</v>
      </c>
      <c r="C755" s="17"/>
      <c r="D755" s="29"/>
      <c r="E755" s="69">
        <v>0</v>
      </c>
      <c r="F755" s="78"/>
      <c r="G755" s="2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>
        <f t="shared" si="70"/>
        <v>0</v>
      </c>
      <c r="T755" s="19"/>
      <c r="U755" s="19"/>
      <c r="V755" s="63"/>
      <c r="W755" s="19"/>
      <c r="X755" s="19"/>
      <c r="Y755" s="19"/>
      <c r="Z755" s="19"/>
      <c r="AA755" s="19"/>
      <c r="AB755" s="19"/>
      <c r="AC755" s="19"/>
      <c r="AD755" s="19"/>
      <c r="AE755" s="19"/>
      <c r="AF755" s="19"/>
      <c r="AG755" s="19"/>
      <c r="AH755" s="19"/>
      <c r="AI755" s="19"/>
      <c r="AJ755" s="19"/>
      <c r="AK755" s="19">
        <f t="shared" si="71"/>
        <v>0</v>
      </c>
      <c r="AL755" s="19">
        <f t="shared" si="72"/>
        <v>0</v>
      </c>
      <c r="AM755" s="12" t="s">
        <v>2070</v>
      </c>
    </row>
    <row r="756" spans="1:39" x14ac:dyDescent="0.25">
      <c r="A756" s="15" t="s">
        <v>2344</v>
      </c>
      <c r="B756" s="16" t="s">
        <v>2345</v>
      </c>
      <c r="C756" s="17"/>
      <c r="D756" s="29"/>
      <c r="E756" s="69">
        <v>0</v>
      </c>
      <c r="F756" s="78"/>
      <c r="G756" s="2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>
        <f t="shared" si="70"/>
        <v>0</v>
      </c>
      <c r="T756" s="19"/>
      <c r="U756" s="19"/>
      <c r="V756" s="63"/>
      <c r="W756" s="19"/>
      <c r="X756" s="19"/>
      <c r="Y756" s="19"/>
      <c r="Z756" s="19"/>
      <c r="AA756" s="19"/>
      <c r="AB756" s="19"/>
      <c r="AC756" s="19"/>
      <c r="AD756" s="19"/>
      <c r="AE756" s="19"/>
      <c r="AF756" s="19"/>
      <c r="AG756" s="19"/>
      <c r="AH756" s="19"/>
      <c r="AI756" s="19"/>
      <c r="AJ756" s="19"/>
      <c r="AK756" s="19">
        <f t="shared" si="71"/>
        <v>0</v>
      </c>
      <c r="AL756" s="19">
        <f t="shared" si="72"/>
        <v>0</v>
      </c>
      <c r="AM756" s="12" t="s">
        <v>2070</v>
      </c>
    </row>
    <row r="757" spans="1:39" x14ac:dyDescent="0.25">
      <c r="A757" s="15" t="s">
        <v>2346</v>
      </c>
      <c r="B757" s="16" t="s">
        <v>2347</v>
      </c>
      <c r="C757" s="17"/>
      <c r="D757" s="29"/>
      <c r="E757" s="69">
        <v>0</v>
      </c>
      <c r="F757" s="78"/>
      <c r="G757" s="2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>
        <f t="shared" si="70"/>
        <v>0</v>
      </c>
      <c r="T757" s="19"/>
      <c r="U757" s="19"/>
      <c r="V757" s="63"/>
      <c r="W757" s="19"/>
      <c r="X757" s="19"/>
      <c r="Y757" s="19"/>
      <c r="Z757" s="19"/>
      <c r="AA757" s="19"/>
      <c r="AB757" s="19"/>
      <c r="AC757" s="19"/>
      <c r="AD757" s="19"/>
      <c r="AE757" s="19"/>
      <c r="AF757" s="19"/>
      <c r="AG757" s="19"/>
      <c r="AH757" s="19"/>
      <c r="AI757" s="19"/>
      <c r="AJ757" s="19"/>
      <c r="AK757" s="19">
        <f t="shared" si="71"/>
        <v>0</v>
      </c>
      <c r="AL757" s="19">
        <f t="shared" si="72"/>
        <v>0</v>
      </c>
      <c r="AM757" s="12" t="s">
        <v>2070</v>
      </c>
    </row>
    <row r="758" spans="1:39" x14ac:dyDescent="0.25">
      <c r="AK758" s="7"/>
    </row>
    <row r="759" spans="1:39" x14ac:dyDescent="0.25">
      <c r="AK759" s="7"/>
    </row>
    <row r="760" spans="1:39" x14ac:dyDescent="0.25">
      <c r="AK760" s="7"/>
    </row>
    <row r="761" spans="1:39" x14ac:dyDescent="0.25">
      <c r="AK761" s="7"/>
    </row>
    <row r="762" spans="1:39" x14ac:dyDescent="0.25">
      <c r="AK762" s="7"/>
    </row>
    <row r="763" spans="1:39" x14ac:dyDescent="0.25">
      <c r="AK763" s="7"/>
    </row>
    <row r="764" spans="1:39" x14ac:dyDescent="0.25">
      <c r="AK764" s="7"/>
    </row>
    <row r="765" spans="1:39" x14ac:dyDescent="0.25">
      <c r="AK765" s="7"/>
    </row>
    <row r="766" spans="1:39" x14ac:dyDescent="0.25">
      <c r="AK766" s="7"/>
    </row>
    <row r="767" spans="1:39" x14ac:dyDescent="0.25">
      <c r="AK767" s="7"/>
    </row>
    <row r="768" spans="1:39" x14ac:dyDescent="0.25">
      <c r="AK768" s="7"/>
    </row>
    <row r="769" spans="37:37" x14ac:dyDescent="0.25">
      <c r="AK769" s="7"/>
    </row>
    <row r="770" spans="37:37" x14ac:dyDescent="0.25">
      <c r="AK770" s="7"/>
    </row>
    <row r="771" spans="37:37" x14ac:dyDescent="0.25">
      <c r="AK771" s="7"/>
    </row>
    <row r="772" spans="37:37" x14ac:dyDescent="0.25">
      <c r="AK772" s="7"/>
    </row>
    <row r="773" spans="37:37" x14ac:dyDescent="0.25">
      <c r="AK773" s="7"/>
    </row>
    <row r="774" spans="37:37" x14ac:dyDescent="0.25">
      <c r="AK774" s="7"/>
    </row>
    <row r="775" spans="37:37" x14ac:dyDescent="0.25">
      <c r="AK775" s="7"/>
    </row>
    <row r="776" spans="37:37" x14ac:dyDescent="0.25">
      <c r="AK776" s="7"/>
    </row>
    <row r="777" spans="37:37" x14ac:dyDescent="0.25">
      <c r="AK777" s="7"/>
    </row>
    <row r="778" spans="37:37" x14ac:dyDescent="0.25">
      <c r="AK778" s="7"/>
    </row>
    <row r="779" spans="37:37" x14ac:dyDescent="0.25">
      <c r="AK779" s="7"/>
    </row>
    <row r="780" spans="37:37" x14ac:dyDescent="0.25">
      <c r="AK780" s="7"/>
    </row>
    <row r="781" spans="37:37" x14ac:dyDescent="0.25">
      <c r="AK781" s="7"/>
    </row>
    <row r="782" spans="37:37" x14ac:dyDescent="0.25">
      <c r="AK782" s="7"/>
    </row>
    <row r="783" spans="37:37" x14ac:dyDescent="0.25">
      <c r="AK783" s="7"/>
    </row>
    <row r="784" spans="37:37" x14ac:dyDescent="0.25">
      <c r="AK784" s="7"/>
    </row>
    <row r="785" spans="37:37" x14ac:dyDescent="0.25">
      <c r="AK785" s="7"/>
    </row>
    <row r="786" spans="37:37" x14ac:dyDescent="0.25">
      <c r="AK786" s="7"/>
    </row>
    <row r="787" spans="37:37" x14ac:dyDescent="0.25">
      <c r="AK787" s="7"/>
    </row>
    <row r="788" spans="37:37" x14ac:dyDescent="0.25">
      <c r="AK788" s="7"/>
    </row>
    <row r="789" spans="37:37" x14ac:dyDescent="0.25">
      <c r="AK789" s="7"/>
    </row>
    <row r="790" spans="37:37" x14ac:dyDescent="0.25">
      <c r="AK790" s="7"/>
    </row>
    <row r="791" spans="37:37" x14ac:dyDescent="0.25">
      <c r="AK791" s="7"/>
    </row>
    <row r="792" spans="37:37" x14ac:dyDescent="0.25">
      <c r="AK792" s="7"/>
    </row>
    <row r="793" spans="37:37" x14ac:dyDescent="0.25">
      <c r="AK793" s="7"/>
    </row>
    <row r="794" spans="37:37" x14ac:dyDescent="0.25">
      <c r="AK794" s="7"/>
    </row>
    <row r="795" spans="37:37" x14ac:dyDescent="0.25">
      <c r="AK795" s="7"/>
    </row>
    <row r="796" spans="37:37" x14ac:dyDescent="0.25">
      <c r="AK796" s="7"/>
    </row>
    <row r="797" spans="37:37" x14ac:dyDescent="0.25">
      <c r="AK797" s="7"/>
    </row>
    <row r="798" spans="37:37" x14ac:dyDescent="0.25">
      <c r="AK798" s="7"/>
    </row>
    <row r="799" spans="37:37" x14ac:dyDescent="0.25">
      <c r="AK799" s="7"/>
    </row>
    <row r="800" spans="37:37" x14ac:dyDescent="0.25">
      <c r="AK800" s="7"/>
    </row>
    <row r="801" spans="37:37" x14ac:dyDescent="0.25">
      <c r="AK801" s="7"/>
    </row>
    <row r="802" spans="37:37" x14ac:dyDescent="0.25">
      <c r="AK802" s="7"/>
    </row>
    <row r="803" spans="37:37" x14ac:dyDescent="0.25">
      <c r="AK803" s="7"/>
    </row>
    <row r="804" spans="37:37" x14ac:dyDescent="0.25">
      <c r="AK804" s="7"/>
    </row>
    <row r="805" spans="37:37" x14ac:dyDescent="0.25">
      <c r="AK805" s="7"/>
    </row>
    <row r="806" spans="37:37" x14ac:dyDescent="0.25">
      <c r="AK806" s="7"/>
    </row>
    <row r="807" spans="37:37" x14ac:dyDescent="0.25">
      <c r="AK807" s="7"/>
    </row>
    <row r="808" spans="37:37" x14ac:dyDescent="0.25">
      <c r="AK808" s="7"/>
    </row>
    <row r="809" spans="37:37" x14ac:dyDescent="0.25">
      <c r="AK809" s="7"/>
    </row>
    <row r="810" spans="37:37" x14ac:dyDescent="0.25">
      <c r="AK810" s="7"/>
    </row>
    <row r="811" spans="37:37" x14ac:dyDescent="0.25">
      <c r="AK811" s="7"/>
    </row>
    <row r="812" spans="37:37" x14ac:dyDescent="0.25">
      <c r="AK812" s="7"/>
    </row>
    <row r="813" spans="37:37" x14ac:dyDescent="0.25">
      <c r="AK813" s="7"/>
    </row>
    <row r="814" spans="37:37" x14ac:dyDescent="0.25">
      <c r="AK814" s="7"/>
    </row>
    <row r="815" spans="37:37" x14ac:dyDescent="0.25">
      <c r="AK815" s="7"/>
    </row>
    <row r="816" spans="37:37" x14ac:dyDescent="0.25">
      <c r="AK816" s="7"/>
    </row>
    <row r="817" spans="37:37" x14ac:dyDescent="0.25">
      <c r="AK817" s="7"/>
    </row>
    <row r="818" spans="37:37" x14ac:dyDescent="0.25">
      <c r="AK818" s="7"/>
    </row>
    <row r="819" spans="37:37" x14ac:dyDescent="0.25">
      <c r="AK819" s="7"/>
    </row>
    <row r="820" spans="37:37" x14ac:dyDescent="0.25">
      <c r="AK820" s="7"/>
    </row>
    <row r="821" spans="37:37" x14ac:dyDescent="0.25">
      <c r="AK821" s="7"/>
    </row>
    <row r="822" spans="37:37" x14ac:dyDescent="0.25">
      <c r="AK822" s="7"/>
    </row>
    <row r="823" spans="37:37" x14ac:dyDescent="0.25">
      <c r="AK823" s="7"/>
    </row>
    <row r="824" spans="37:37" x14ac:dyDescent="0.25">
      <c r="AK824" s="7"/>
    </row>
    <row r="825" spans="37:37" x14ac:dyDescent="0.25">
      <c r="AK825" s="7"/>
    </row>
    <row r="826" spans="37:37" x14ac:dyDescent="0.25">
      <c r="AK826" s="7"/>
    </row>
    <row r="827" spans="37:37" x14ac:dyDescent="0.25">
      <c r="AK827" s="7"/>
    </row>
    <row r="828" spans="37:37" x14ac:dyDescent="0.25">
      <c r="AK828" s="7"/>
    </row>
    <row r="829" spans="37:37" x14ac:dyDescent="0.25">
      <c r="AK829" s="7"/>
    </row>
    <row r="830" spans="37:37" x14ac:dyDescent="0.25">
      <c r="AK830" s="7"/>
    </row>
    <row r="831" spans="37:37" x14ac:dyDescent="0.25">
      <c r="AK831" s="7"/>
    </row>
    <row r="832" spans="37:37" x14ac:dyDescent="0.25">
      <c r="AK832" s="7"/>
    </row>
    <row r="833" spans="37:37" x14ac:dyDescent="0.25">
      <c r="AK833" s="7"/>
    </row>
    <row r="834" spans="37:37" x14ac:dyDescent="0.25">
      <c r="AK834" s="7"/>
    </row>
    <row r="835" spans="37:37" x14ac:dyDescent="0.25">
      <c r="AK835" s="7"/>
    </row>
    <row r="836" spans="37:37" x14ac:dyDescent="0.25">
      <c r="AK836" s="7"/>
    </row>
    <row r="837" spans="37:37" x14ac:dyDescent="0.25">
      <c r="AK837" s="7"/>
    </row>
    <row r="838" spans="37:37" x14ac:dyDescent="0.25">
      <c r="AK838" s="7"/>
    </row>
    <row r="839" spans="37:37" x14ac:dyDescent="0.25">
      <c r="AK839" s="7"/>
    </row>
    <row r="840" spans="37:37" x14ac:dyDescent="0.25">
      <c r="AK840" s="7"/>
    </row>
    <row r="841" spans="37:37" x14ac:dyDescent="0.25">
      <c r="AK841" s="7"/>
    </row>
    <row r="842" spans="37:37" x14ac:dyDescent="0.25">
      <c r="AK842" s="7"/>
    </row>
    <row r="843" spans="37:37" x14ac:dyDescent="0.25">
      <c r="AK843" s="7"/>
    </row>
    <row r="844" spans="37:37" x14ac:dyDescent="0.25">
      <c r="AK844" s="7"/>
    </row>
    <row r="845" spans="37:37" x14ac:dyDescent="0.25">
      <c r="AK845" s="7"/>
    </row>
    <row r="846" spans="37:37" x14ac:dyDescent="0.25">
      <c r="AK846" s="7"/>
    </row>
    <row r="847" spans="37:37" x14ac:dyDescent="0.25">
      <c r="AK847" s="7"/>
    </row>
    <row r="848" spans="37:37" x14ac:dyDescent="0.25">
      <c r="AK848" s="7"/>
    </row>
    <row r="849" spans="37:37" x14ac:dyDescent="0.25">
      <c r="AK849" s="7"/>
    </row>
    <row r="850" spans="37:37" x14ac:dyDescent="0.25">
      <c r="AK850" s="7"/>
    </row>
    <row r="851" spans="37:37" x14ac:dyDescent="0.25">
      <c r="AK851" s="7"/>
    </row>
    <row r="852" spans="37:37" x14ac:dyDescent="0.25">
      <c r="AK852" s="7"/>
    </row>
    <row r="853" spans="37:37" x14ac:dyDescent="0.25">
      <c r="AK853" s="7"/>
    </row>
    <row r="854" spans="37:37" x14ac:dyDescent="0.25">
      <c r="AK854" s="7"/>
    </row>
    <row r="855" spans="37:37" x14ac:dyDescent="0.25">
      <c r="AK855" s="7"/>
    </row>
    <row r="856" spans="37:37" x14ac:dyDescent="0.25">
      <c r="AK856" s="7"/>
    </row>
    <row r="857" spans="37:37" x14ac:dyDescent="0.25">
      <c r="AK857" s="7"/>
    </row>
    <row r="858" spans="37:37" x14ac:dyDescent="0.25">
      <c r="AK858" s="7"/>
    </row>
    <row r="859" spans="37:37" x14ac:dyDescent="0.25">
      <c r="AK859" s="7"/>
    </row>
    <row r="860" spans="37:37" x14ac:dyDescent="0.25">
      <c r="AK860" s="7"/>
    </row>
    <row r="861" spans="37:37" x14ac:dyDescent="0.25">
      <c r="AK861" s="7"/>
    </row>
    <row r="862" spans="37:37" x14ac:dyDescent="0.25">
      <c r="AK862" s="7"/>
    </row>
    <row r="863" spans="37:37" x14ac:dyDescent="0.25">
      <c r="AK863" s="7"/>
    </row>
    <row r="864" spans="37:37" x14ac:dyDescent="0.25">
      <c r="AK864" s="7"/>
    </row>
    <row r="865" spans="37:37" x14ac:dyDescent="0.25">
      <c r="AK865" s="7"/>
    </row>
    <row r="866" spans="37:37" x14ac:dyDescent="0.25">
      <c r="AK866" s="7"/>
    </row>
    <row r="867" spans="37:37" x14ac:dyDescent="0.25">
      <c r="AK867" s="7"/>
    </row>
    <row r="868" spans="37:37" x14ac:dyDescent="0.25">
      <c r="AK868" s="7"/>
    </row>
    <row r="869" spans="37:37" x14ac:dyDescent="0.25">
      <c r="AK869" s="7"/>
    </row>
    <row r="870" spans="37:37" x14ac:dyDescent="0.25">
      <c r="AK870" s="7"/>
    </row>
    <row r="871" spans="37:37" x14ac:dyDescent="0.25">
      <c r="AK871" s="7"/>
    </row>
    <row r="872" spans="37:37" x14ac:dyDescent="0.25">
      <c r="AK872" s="7"/>
    </row>
    <row r="873" spans="37:37" x14ac:dyDescent="0.25">
      <c r="AK873" s="7"/>
    </row>
    <row r="874" spans="37:37" x14ac:dyDescent="0.25">
      <c r="AK874" s="7"/>
    </row>
    <row r="875" spans="37:37" x14ac:dyDescent="0.25">
      <c r="AK875" s="7"/>
    </row>
    <row r="876" spans="37:37" x14ac:dyDescent="0.25">
      <c r="AK876" s="7"/>
    </row>
    <row r="877" spans="37:37" x14ac:dyDescent="0.25">
      <c r="AK877" s="7"/>
    </row>
    <row r="878" spans="37:37" x14ac:dyDescent="0.25">
      <c r="AK878" s="7"/>
    </row>
    <row r="879" spans="37:37" x14ac:dyDescent="0.25">
      <c r="AK879" s="7"/>
    </row>
    <row r="880" spans="37:37" x14ac:dyDescent="0.25">
      <c r="AK880" s="7"/>
    </row>
    <row r="881" spans="37:37" x14ac:dyDescent="0.25">
      <c r="AK881" s="7"/>
    </row>
    <row r="882" spans="37:37" x14ac:dyDescent="0.25">
      <c r="AK882" s="7"/>
    </row>
    <row r="883" spans="37:37" x14ac:dyDescent="0.25">
      <c r="AK883" s="7"/>
    </row>
    <row r="884" spans="37:37" x14ac:dyDescent="0.25">
      <c r="AK884" s="7"/>
    </row>
    <row r="885" spans="37:37" x14ac:dyDescent="0.25">
      <c r="AK885" s="7"/>
    </row>
    <row r="886" spans="37:37" x14ac:dyDescent="0.25">
      <c r="AK886" s="7"/>
    </row>
    <row r="887" spans="37:37" x14ac:dyDescent="0.25">
      <c r="AK887" s="7"/>
    </row>
    <row r="888" spans="37:37" x14ac:dyDescent="0.25">
      <c r="AK888" s="7"/>
    </row>
    <row r="889" spans="37:37" x14ac:dyDescent="0.25">
      <c r="AK889" s="7"/>
    </row>
    <row r="890" spans="37:37" x14ac:dyDescent="0.25">
      <c r="AK890" s="7"/>
    </row>
    <row r="891" spans="37:37" x14ac:dyDescent="0.25">
      <c r="AK891" s="7"/>
    </row>
    <row r="892" spans="37:37" x14ac:dyDescent="0.25">
      <c r="AK892" s="7"/>
    </row>
    <row r="893" spans="37:37" x14ac:dyDescent="0.25">
      <c r="AK893" s="7"/>
    </row>
    <row r="894" spans="37:37" x14ac:dyDescent="0.25">
      <c r="AK894" s="7"/>
    </row>
    <row r="895" spans="37:37" x14ac:dyDescent="0.25">
      <c r="AK895" s="7"/>
    </row>
    <row r="896" spans="37:37" x14ac:dyDescent="0.25">
      <c r="AK896" s="7"/>
    </row>
    <row r="897" spans="37:37" x14ac:dyDescent="0.25">
      <c r="AK897" s="7"/>
    </row>
    <row r="898" spans="37:37" x14ac:dyDescent="0.25">
      <c r="AK898" s="7"/>
    </row>
    <row r="899" spans="37:37" x14ac:dyDescent="0.25">
      <c r="AK899" s="7"/>
    </row>
    <row r="900" spans="37:37" x14ac:dyDescent="0.25">
      <c r="AK900" s="7"/>
    </row>
    <row r="901" spans="37:37" x14ac:dyDescent="0.25">
      <c r="AK901" s="7"/>
    </row>
    <row r="902" spans="37:37" x14ac:dyDescent="0.25">
      <c r="AK902" s="7"/>
    </row>
    <row r="903" spans="37:37" x14ac:dyDescent="0.25">
      <c r="AK903" s="7"/>
    </row>
    <row r="904" spans="37:37" x14ac:dyDescent="0.25">
      <c r="AK904" s="7"/>
    </row>
    <row r="905" spans="37:37" x14ac:dyDescent="0.25">
      <c r="AK905" s="7"/>
    </row>
    <row r="906" spans="37:37" x14ac:dyDescent="0.25">
      <c r="AK906" s="7"/>
    </row>
    <row r="907" spans="37:37" x14ac:dyDescent="0.25">
      <c r="AK907" s="7"/>
    </row>
    <row r="908" spans="37:37" x14ac:dyDescent="0.25">
      <c r="AK908" s="7"/>
    </row>
    <row r="909" spans="37:37" x14ac:dyDescent="0.25">
      <c r="AK909" s="7"/>
    </row>
    <row r="910" spans="37:37" x14ac:dyDescent="0.25">
      <c r="AK910" s="7"/>
    </row>
    <row r="911" spans="37:37" x14ac:dyDescent="0.25">
      <c r="AK911" s="7"/>
    </row>
    <row r="912" spans="37:37" x14ac:dyDescent="0.25">
      <c r="AK912" s="7"/>
    </row>
    <row r="913" spans="37:37" x14ac:dyDescent="0.25">
      <c r="AK913" s="7"/>
    </row>
    <row r="914" spans="37:37" x14ac:dyDescent="0.25">
      <c r="AK914" s="7"/>
    </row>
    <row r="915" spans="37:37" x14ac:dyDescent="0.25">
      <c r="AK915" s="7"/>
    </row>
    <row r="916" spans="37:37" x14ac:dyDescent="0.25">
      <c r="AK916" s="7"/>
    </row>
    <row r="917" spans="37:37" x14ac:dyDescent="0.25">
      <c r="AK917" s="7"/>
    </row>
    <row r="918" spans="37:37" x14ac:dyDescent="0.25">
      <c r="AK918" s="7"/>
    </row>
    <row r="919" spans="37:37" x14ac:dyDescent="0.25">
      <c r="AK919" s="7"/>
    </row>
    <row r="920" spans="37:37" x14ac:dyDescent="0.25">
      <c r="AK920" s="7"/>
    </row>
    <row r="921" spans="37:37" x14ac:dyDescent="0.25">
      <c r="AK921" s="7"/>
    </row>
    <row r="922" spans="37:37" x14ac:dyDescent="0.25">
      <c r="AK922" s="7"/>
    </row>
    <row r="923" spans="37:37" x14ac:dyDescent="0.25">
      <c r="AK923" s="7"/>
    </row>
    <row r="924" spans="37:37" x14ac:dyDescent="0.25">
      <c r="AK924" s="7"/>
    </row>
    <row r="925" spans="37:37" x14ac:dyDescent="0.25">
      <c r="AK925" s="7"/>
    </row>
    <row r="926" spans="37:37" x14ac:dyDescent="0.25">
      <c r="AK926" s="7"/>
    </row>
    <row r="927" spans="37:37" x14ac:dyDescent="0.25">
      <c r="AK927" s="7"/>
    </row>
    <row r="928" spans="37:37" x14ac:dyDescent="0.25">
      <c r="AK928" s="7"/>
    </row>
    <row r="929" spans="37:37" x14ac:dyDescent="0.25">
      <c r="AK929" s="7"/>
    </row>
    <row r="930" spans="37:37" x14ac:dyDescent="0.25">
      <c r="AK930" s="7"/>
    </row>
    <row r="931" spans="37:37" x14ac:dyDescent="0.25">
      <c r="AK931" s="7"/>
    </row>
    <row r="932" spans="37:37" x14ac:dyDescent="0.25">
      <c r="AK932" s="7"/>
    </row>
    <row r="933" spans="37:37" x14ac:dyDescent="0.25">
      <c r="AK933" s="7"/>
    </row>
    <row r="934" spans="37:37" x14ac:dyDescent="0.25">
      <c r="AK934" s="7"/>
    </row>
    <row r="935" spans="37:37" x14ac:dyDescent="0.25">
      <c r="AK935" s="7"/>
    </row>
    <row r="936" spans="37:37" x14ac:dyDescent="0.25">
      <c r="AK936" s="7"/>
    </row>
    <row r="937" spans="37:37" x14ac:dyDescent="0.25">
      <c r="AK937" s="7"/>
    </row>
    <row r="938" spans="37:37" x14ac:dyDescent="0.25">
      <c r="AK938" s="7"/>
    </row>
    <row r="939" spans="37:37" x14ac:dyDescent="0.25">
      <c r="AK939" s="7"/>
    </row>
    <row r="940" spans="37:37" x14ac:dyDescent="0.25">
      <c r="AK940" s="7"/>
    </row>
    <row r="941" spans="37:37" x14ac:dyDescent="0.25">
      <c r="AK941" s="7"/>
    </row>
    <row r="942" spans="37:37" x14ac:dyDescent="0.25">
      <c r="AK942" s="7"/>
    </row>
    <row r="943" spans="37:37" x14ac:dyDescent="0.25">
      <c r="AK943" s="7"/>
    </row>
    <row r="944" spans="37:37" x14ac:dyDescent="0.25">
      <c r="AK944" s="7"/>
    </row>
    <row r="945" spans="37:37" x14ac:dyDescent="0.25">
      <c r="AK945" s="7"/>
    </row>
    <row r="946" spans="37:37" x14ac:dyDescent="0.25">
      <c r="AK946" s="7"/>
    </row>
    <row r="947" spans="37:37" x14ac:dyDescent="0.25">
      <c r="AK947" s="7"/>
    </row>
    <row r="948" spans="37:37" x14ac:dyDescent="0.25">
      <c r="AK948" s="7"/>
    </row>
    <row r="949" spans="37:37" x14ac:dyDescent="0.25">
      <c r="AK949" s="7"/>
    </row>
    <row r="950" spans="37:37" x14ac:dyDescent="0.25">
      <c r="AK950" s="7"/>
    </row>
    <row r="951" spans="37:37" x14ac:dyDescent="0.25">
      <c r="AK951" s="7"/>
    </row>
    <row r="952" spans="37:37" x14ac:dyDescent="0.25">
      <c r="AK952" s="7"/>
    </row>
    <row r="953" spans="37:37" x14ac:dyDescent="0.25">
      <c r="AK953" s="7"/>
    </row>
    <row r="954" spans="37:37" x14ac:dyDescent="0.25">
      <c r="AK954" s="7"/>
    </row>
    <row r="955" spans="37:37" x14ac:dyDescent="0.25">
      <c r="AK955" s="7"/>
    </row>
    <row r="956" spans="37:37" x14ac:dyDescent="0.25">
      <c r="AK956" s="7"/>
    </row>
    <row r="957" spans="37:37" x14ac:dyDescent="0.25">
      <c r="AK957" s="7"/>
    </row>
    <row r="958" spans="37:37" x14ac:dyDescent="0.25">
      <c r="AK958" s="7"/>
    </row>
    <row r="959" spans="37:37" x14ac:dyDescent="0.25">
      <c r="AK959" s="7"/>
    </row>
    <row r="960" spans="37:37" x14ac:dyDescent="0.25">
      <c r="AK960" s="7"/>
    </row>
    <row r="961" spans="37:37" x14ac:dyDescent="0.25">
      <c r="AK961" s="7"/>
    </row>
    <row r="962" spans="37:37" x14ac:dyDescent="0.25">
      <c r="AK962" s="7"/>
    </row>
    <row r="963" spans="37:37" x14ac:dyDescent="0.25">
      <c r="AK963" s="7"/>
    </row>
    <row r="964" spans="37:37" x14ac:dyDescent="0.25">
      <c r="AK964" s="7"/>
    </row>
    <row r="965" spans="37:37" x14ac:dyDescent="0.25">
      <c r="AK965" s="7"/>
    </row>
    <row r="966" spans="37:37" x14ac:dyDescent="0.25">
      <c r="AK966" s="7"/>
    </row>
    <row r="967" spans="37:37" x14ac:dyDescent="0.25">
      <c r="AK967" s="7"/>
    </row>
    <row r="968" spans="37:37" x14ac:dyDescent="0.25">
      <c r="AK968" s="7"/>
    </row>
    <row r="969" spans="37:37" x14ac:dyDescent="0.25">
      <c r="AK969" s="7"/>
    </row>
    <row r="970" spans="37:37" x14ac:dyDescent="0.25">
      <c r="AK970" s="7"/>
    </row>
    <row r="971" spans="37:37" x14ac:dyDescent="0.25">
      <c r="AK971" s="7"/>
    </row>
    <row r="972" spans="37:37" x14ac:dyDescent="0.25">
      <c r="AK972" s="7"/>
    </row>
    <row r="973" spans="37:37" x14ac:dyDescent="0.25">
      <c r="AK973" s="7"/>
    </row>
    <row r="974" spans="37:37" x14ac:dyDescent="0.25">
      <c r="AK974" s="7"/>
    </row>
    <row r="975" spans="37:37" x14ac:dyDescent="0.25">
      <c r="AK975" s="7"/>
    </row>
    <row r="976" spans="37:37" x14ac:dyDescent="0.25">
      <c r="AK976" s="7"/>
    </row>
    <row r="977" spans="37:37" x14ac:dyDescent="0.25">
      <c r="AK977" s="7"/>
    </row>
    <row r="978" spans="37:37" x14ac:dyDescent="0.25">
      <c r="AK978" s="7"/>
    </row>
    <row r="979" spans="37:37" x14ac:dyDescent="0.25">
      <c r="AK979" s="7"/>
    </row>
    <row r="980" spans="37:37" x14ac:dyDescent="0.25">
      <c r="AK980" s="7"/>
    </row>
    <row r="981" spans="37:37" x14ac:dyDescent="0.25">
      <c r="AK981" s="7"/>
    </row>
    <row r="982" spans="37:37" x14ac:dyDescent="0.25">
      <c r="AK982" s="7"/>
    </row>
    <row r="983" spans="37:37" x14ac:dyDescent="0.25">
      <c r="AK983" s="7"/>
    </row>
    <row r="984" spans="37:37" x14ac:dyDescent="0.25">
      <c r="AK984" s="7"/>
    </row>
    <row r="985" spans="37:37" x14ac:dyDescent="0.25">
      <c r="AK985" s="7"/>
    </row>
    <row r="986" spans="37:37" x14ac:dyDescent="0.25">
      <c r="AK986" s="7"/>
    </row>
    <row r="987" spans="37:37" x14ac:dyDescent="0.25">
      <c r="AK987" s="7"/>
    </row>
    <row r="988" spans="37:37" x14ac:dyDescent="0.25">
      <c r="AK988" s="7"/>
    </row>
    <row r="989" spans="37:37" x14ac:dyDescent="0.25">
      <c r="AK989" s="7"/>
    </row>
    <row r="990" spans="37:37" x14ac:dyDescent="0.25">
      <c r="AK990" s="7"/>
    </row>
    <row r="991" spans="37:37" x14ac:dyDescent="0.25">
      <c r="AK991" s="7"/>
    </row>
    <row r="992" spans="37:37" x14ac:dyDescent="0.25">
      <c r="AK992" s="7"/>
    </row>
    <row r="993" spans="37:37" x14ac:dyDescent="0.25">
      <c r="AK993" s="7"/>
    </row>
    <row r="994" spans="37:37" x14ac:dyDescent="0.25">
      <c r="AK994" s="7"/>
    </row>
    <row r="995" spans="37:37" x14ac:dyDescent="0.25">
      <c r="AK995" s="7"/>
    </row>
    <row r="996" spans="37:37" x14ac:dyDescent="0.25">
      <c r="AK996" s="7"/>
    </row>
    <row r="997" spans="37:37" x14ac:dyDescent="0.25">
      <c r="AK997" s="7"/>
    </row>
    <row r="998" spans="37:37" x14ac:dyDescent="0.25">
      <c r="AK998" s="7"/>
    </row>
    <row r="999" spans="37:37" x14ac:dyDescent="0.25">
      <c r="AK999" s="7"/>
    </row>
    <row r="1000" spans="37:37" x14ac:dyDescent="0.25">
      <c r="AK1000" s="7"/>
    </row>
    <row r="1001" spans="37:37" x14ac:dyDescent="0.25">
      <c r="AK1001" s="7"/>
    </row>
    <row r="1002" spans="37:37" x14ac:dyDescent="0.25">
      <c r="AK1002" s="7"/>
    </row>
    <row r="1003" spans="37:37" x14ac:dyDescent="0.25">
      <c r="AK1003" s="7"/>
    </row>
    <row r="1004" spans="37:37" x14ac:dyDescent="0.25">
      <c r="AK1004" s="7"/>
    </row>
    <row r="1005" spans="37:37" x14ac:dyDescent="0.25">
      <c r="AK1005" s="7"/>
    </row>
    <row r="1006" spans="37:37" x14ac:dyDescent="0.25">
      <c r="AK1006" s="7"/>
    </row>
    <row r="1007" spans="37:37" x14ac:dyDescent="0.25">
      <c r="AK1007" s="7"/>
    </row>
    <row r="1008" spans="37:37" x14ac:dyDescent="0.25">
      <c r="AK1008" s="7"/>
    </row>
    <row r="1009" spans="37:37" x14ac:dyDescent="0.25">
      <c r="AK1009" s="7"/>
    </row>
    <row r="1010" spans="37:37" x14ac:dyDescent="0.25">
      <c r="AK1010" s="7"/>
    </row>
    <row r="1011" spans="37:37" x14ac:dyDescent="0.25">
      <c r="AK1011" s="7"/>
    </row>
    <row r="1012" spans="37:37" x14ac:dyDescent="0.25">
      <c r="AK1012" s="7"/>
    </row>
    <row r="1013" spans="37:37" x14ac:dyDescent="0.25">
      <c r="AK1013" s="7"/>
    </row>
    <row r="1014" spans="37:37" x14ac:dyDescent="0.25">
      <c r="AK1014" s="7"/>
    </row>
    <row r="1015" spans="37:37" x14ac:dyDescent="0.25">
      <c r="AK1015" s="7"/>
    </row>
    <row r="1016" spans="37:37" x14ac:dyDescent="0.25">
      <c r="AK1016" s="7"/>
    </row>
    <row r="1017" spans="37:37" x14ac:dyDescent="0.25">
      <c r="AK1017" s="7"/>
    </row>
    <row r="1018" spans="37:37" x14ac:dyDescent="0.25">
      <c r="AK1018" s="7"/>
    </row>
    <row r="1019" spans="37:37" x14ac:dyDescent="0.25">
      <c r="AK1019" s="7"/>
    </row>
    <row r="1020" spans="37:37" x14ac:dyDescent="0.25">
      <c r="AK1020" s="7"/>
    </row>
    <row r="1021" spans="37:37" x14ac:dyDescent="0.25">
      <c r="AK1021" s="7"/>
    </row>
    <row r="1022" spans="37:37" x14ac:dyDescent="0.25">
      <c r="AK1022" s="7"/>
    </row>
    <row r="1023" spans="37:37" x14ac:dyDescent="0.25">
      <c r="AK1023" s="7"/>
    </row>
    <row r="1024" spans="37:37" x14ac:dyDescent="0.25">
      <c r="AK1024" s="7"/>
    </row>
    <row r="1025" spans="37:37" x14ac:dyDescent="0.25">
      <c r="AK1025" s="7"/>
    </row>
    <row r="1026" spans="37:37" x14ac:dyDescent="0.25">
      <c r="AK1026" s="7"/>
    </row>
    <row r="1027" spans="37:37" x14ac:dyDescent="0.25">
      <c r="AK1027" s="7"/>
    </row>
    <row r="1028" spans="37:37" x14ac:dyDescent="0.25">
      <c r="AK1028" s="7"/>
    </row>
    <row r="1029" spans="37:37" x14ac:dyDescent="0.25">
      <c r="AK1029" s="7"/>
    </row>
    <row r="1030" spans="37:37" x14ac:dyDescent="0.25">
      <c r="AK1030" s="7"/>
    </row>
    <row r="1031" spans="37:37" x14ac:dyDescent="0.25">
      <c r="AK1031" s="7"/>
    </row>
    <row r="1032" spans="37:37" x14ac:dyDescent="0.25">
      <c r="AK1032" s="7"/>
    </row>
    <row r="1033" spans="37:37" x14ac:dyDescent="0.25">
      <c r="AK1033" s="7"/>
    </row>
    <row r="1034" spans="37:37" x14ac:dyDescent="0.25">
      <c r="AK1034" s="7"/>
    </row>
    <row r="1035" spans="37:37" x14ac:dyDescent="0.25">
      <c r="AK1035" s="7"/>
    </row>
    <row r="1036" spans="37:37" x14ac:dyDescent="0.25">
      <c r="AK1036" s="7"/>
    </row>
    <row r="1037" spans="37:37" x14ac:dyDescent="0.25">
      <c r="AK1037" s="7"/>
    </row>
    <row r="1038" spans="37:37" x14ac:dyDescent="0.25">
      <c r="AK1038" s="7"/>
    </row>
    <row r="1039" spans="37:37" x14ac:dyDescent="0.25">
      <c r="AK1039" s="7"/>
    </row>
    <row r="1040" spans="37:37" x14ac:dyDescent="0.25">
      <c r="AK1040" s="7"/>
    </row>
    <row r="1041" spans="37:37" x14ac:dyDescent="0.25">
      <c r="AK1041" s="7"/>
    </row>
    <row r="1042" spans="37:37" x14ac:dyDescent="0.25">
      <c r="AK1042" s="7"/>
    </row>
    <row r="1043" spans="37:37" x14ac:dyDescent="0.25">
      <c r="AK1043" s="7"/>
    </row>
    <row r="1044" spans="37:37" x14ac:dyDescent="0.25">
      <c r="AK1044" s="7"/>
    </row>
    <row r="1045" spans="37:37" x14ac:dyDescent="0.25">
      <c r="AK1045" s="7"/>
    </row>
    <row r="1046" spans="37:37" x14ac:dyDescent="0.25">
      <c r="AK1046" s="7"/>
    </row>
    <row r="1047" spans="37:37" x14ac:dyDescent="0.25">
      <c r="AK1047" s="7"/>
    </row>
    <row r="1048" spans="37:37" x14ac:dyDescent="0.25">
      <c r="AK1048" s="7"/>
    </row>
    <row r="1049" spans="37:37" x14ac:dyDescent="0.25">
      <c r="AK1049" s="7"/>
    </row>
    <row r="1050" spans="37:37" x14ac:dyDescent="0.25">
      <c r="AK1050" s="7"/>
    </row>
    <row r="1051" spans="37:37" x14ac:dyDescent="0.25">
      <c r="AK1051" s="7"/>
    </row>
    <row r="1052" spans="37:37" x14ac:dyDescent="0.25">
      <c r="AK1052" s="7"/>
    </row>
    <row r="1053" spans="37:37" x14ac:dyDescent="0.25">
      <c r="AK1053" s="7"/>
    </row>
    <row r="1054" spans="37:37" x14ac:dyDescent="0.25">
      <c r="AK1054" s="7"/>
    </row>
    <row r="1055" spans="37:37" x14ac:dyDescent="0.25">
      <c r="AK1055" s="7"/>
    </row>
    <row r="1056" spans="37:37" x14ac:dyDescent="0.25">
      <c r="AK1056" s="7"/>
    </row>
    <row r="1057" spans="37:37" x14ac:dyDescent="0.25">
      <c r="AK1057" s="7"/>
    </row>
    <row r="1058" spans="37:37" x14ac:dyDescent="0.25">
      <c r="AK1058" s="7"/>
    </row>
    <row r="1059" spans="37:37" x14ac:dyDescent="0.25">
      <c r="AK1059" s="7"/>
    </row>
    <row r="1060" spans="37:37" x14ac:dyDescent="0.25">
      <c r="AK1060" s="7"/>
    </row>
    <row r="1061" spans="37:37" x14ac:dyDescent="0.25">
      <c r="AK1061" s="7"/>
    </row>
    <row r="1062" spans="37:37" x14ac:dyDescent="0.25">
      <c r="AK1062" s="7"/>
    </row>
    <row r="1063" spans="37:37" x14ac:dyDescent="0.25">
      <c r="AK1063" s="7"/>
    </row>
    <row r="1064" spans="37:37" x14ac:dyDescent="0.25">
      <c r="AK1064" s="7"/>
    </row>
    <row r="1065" spans="37:37" x14ac:dyDescent="0.25">
      <c r="AK1065" s="7"/>
    </row>
    <row r="1066" spans="37:37" x14ac:dyDescent="0.25">
      <c r="AK1066" s="7"/>
    </row>
    <row r="1067" spans="37:37" x14ac:dyDescent="0.25">
      <c r="AK1067" s="7"/>
    </row>
    <row r="1068" spans="37:37" x14ac:dyDescent="0.25">
      <c r="AK1068" s="7"/>
    </row>
    <row r="1069" spans="37:37" x14ac:dyDescent="0.25">
      <c r="AK1069" s="7"/>
    </row>
    <row r="1070" spans="37:37" x14ac:dyDescent="0.25">
      <c r="AK1070" s="7"/>
    </row>
    <row r="1071" spans="37:37" x14ac:dyDescent="0.25">
      <c r="AK1071" s="7"/>
    </row>
    <row r="1072" spans="37:37" x14ac:dyDescent="0.25">
      <c r="AK1072" s="7"/>
    </row>
    <row r="1073" spans="37:37" x14ac:dyDescent="0.25">
      <c r="AK1073" s="7"/>
    </row>
    <row r="1074" spans="37:37" x14ac:dyDescent="0.25">
      <c r="AK1074" s="7"/>
    </row>
    <row r="1075" spans="37:37" x14ac:dyDescent="0.25">
      <c r="AK1075" s="7"/>
    </row>
    <row r="1076" spans="37:37" x14ac:dyDescent="0.25">
      <c r="AK1076" s="7"/>
    </row>
    <row r="1077" spans="37:37" x14ac:dyDescent="0.25">
      <c r="AK1077" s="7"/>
    </row>
    <row r="1078" spans="37:37" x14ac:dyDescent="0.25">
      <c r="AK1078" s="7"/>
    </row>
    <row r="1079" spans="37:37" x14ac:dyDescent="0.25">
      <c r="AK1079" s="7"/>
    </row>
    <row r="1080" spans="37:37" x14ac:dyDescent="0.25">
      <c r="AK1080" s="7"/>
    </row>
    <row r="1081" spans="37:37" x14ac:dyDescent="0.25">
      <c r="AK1081" s="7"/>
    </row>
    <row r="1082" spans="37:37" x14ac:dyDescent="0.25">
      <c r="AK1082" s="7"/>
    </row>
    <row r="1083" spans="37:37" x14ac:dyDescent="0.25">
      <c r="AK1083" s="7"/>
    </row>
    <row r="1084" spans="37:37" x14ac:dyDescent="0.25">
      <c r="AK1084" s="7"/>
    </row>
    <row r="1085" spans="37:37" x14ac:dyDescent="0.25">
      <c r="AK1085" s="7"/>
    </row>
    <row r="1086" spans="37:37" x14ac:dyDescent="0.25">
      <c r="AK1086" s="7"/>
    </row>
    <row r="1087" spans="37:37" x14ac:dyDescent="0.25">
      <c r="AK1087" s="7"/>
    </row>
    <row r="1088" spans="37:37" x14ac:dyDescent="0.25">
      <c r="AK1088" s="7"/>
    </row>
    <row r="1089" spans="37:37" x14ac:dyDescent="0.25">
      <c r="AK1089" s="7"/>
    </row>
    <row r="1090" spans="37:37" x14ac:dyDescent="0.25">
      <c r="AK1090" s="7"/>
    </row>
    <row r="1091" spans="37:37" x14ac:dyDescent="0.25">
      <c r="AK1091" s="7"/>
    </row>
    <row r="1092" spans="37:37" x14ac:dyDescent="0.25">
      <c r="AK1092" s="7"/>
    </row>
    <row r="1093" spans="37:37" x14ac:dyDescent="0.25">
      <c r="AK1093" s="7"/>
    </row>
    <row r="1094" spans="37:37" x14ac:dyDescent="0.25">
      <c r="AK1094" s="7"/>
    </row>
    <row r="1095" spans="37:37" x14ac:dyDescent="0.25">
      <c r="AK1095" s="7"/>
    </row>
    <row r="1096" spans="37:37" x14ac:dyDescent="0.25">
      <c r="AK1096" s="7"/>
    </row>
    <row r="1097" spans="37:37" x14ac:dyDescent="0.25">
      <c r="AK1097" s="7"/>
    </row>
    <row r="1098" spans="37:37" x14ac:dyDescent="0.25">
      <c r="AK1098" s="7"/>
    </row>
    <row r="1099" spans="37:37" x14ac:dyDescent="0.25">
      <c r="AK1099" s="7"/>
    </row>
    <row r="1100" spans="37:37" x14ac:dyDescent="0.25">
      <c r="AK1100" s="7"/>
    </row>
    <row r="1101" spans="37:37" x14ac:dyDescent="0.25">
      <c r="AK1101" s="7"/>
    </row>
    <row r="1102" spans="37:37" x14ac:dyDescent="0.25">
      <c r="AK1102" s="7"/>
    </row>
    <row r="1103" spans="37:37" x14ac:dyDescent="0.25">
      <c r="AK1103" s="7"/>
    </row>
    <row r="1104" spans="37:37" x14ac:dyDescent="0.25">
      <c r="AK1104" s="7"/>
    </row>
    <row r="1105" spans="37:37" x14ac:dyDescent="0.25">
      <c r="AK1105" s="7"/>
    </row>
    <row r="1106" spans="37:37" x14ac:dyDescent="0.25">
      <c r="AK1106" s="7"/>
    </row>
    <row r="1107" spans="37:37" x14ac:dyDescent="0.25">
      <c r="AK1107" s="7"/>
    </row>
    <row r="1108" spans="37:37" x14ac:dyDescent="0.25">
      <c r="AK1108" s="7"/>
    </row>
    <row r="1109" spans="37:37" x14ac:dyDescent="0.25">
      <c r="AK1109" s="7"/>
    </row>
    <row r="1110" spans="37:37" x14ac:dyDescent="0.25">
      <c r="AK1110" s="7"/>
    </row>
    <row r="1111" spans="37:37" x14ac:dyDescent="0.25">
      <c r="AK1111" s="7"/>
    </row>
    <row r="1112" spans="37:37" x14ac:dyDescent="0.25">
      <c r="AK1112" s="7"/>
    </row>
    <row r="1113" spans="37:37" x14ac:dyDescent="0.25">
      <c r="AK1113" s="7"/>
    </row>
    <row r="1114" spans="37:37" x14ac:dyDescent="0.25">
      <c r="AK1114" s="7"/>
    </row>
    <row r="1115" spans="37:37" x14ac:dyDescent="0.25">
      <c r="AK1115" s="7"/>
    </row>
    <row r="1116" spans="37:37" x14ac:dyDescent="0.25">
      <c r="AK1116" s="7"/>
    </row>
    <row r="1117" spans="37:37" x14ac:dyDescent="0.25">
      <c r="AK1117" s="7"/>
    </row>
    <row r="1118" spans="37:37" x14ac:dyDescent="0.25">
      <c r="AK1118" s="7"/>
    </row>
    <row r="1119" spans="37:37" x14ac:dyDescent="0.25">
      <c r="AK1119" s="7"/>
    </row>
    <row r="1120" spans="37:37" x14ac:dyDescent="0.25">
      <c r="AK1120" s="7"/>
    </row>
    <row r="1121" spans="37:37" x14ac:dyDescent="0.25">
      <c r="AK1121" s="7"/>
    </row>
    <row r="1122" spans="37:37" x14ac:dyDescent="0.25">
      <c r="AK1122" s="7"/>
    </row>
    <row r="1123" spans="37:37" x14ac:dyDescent="0.25">
      <c r="AK1123" s="7"/>
    </row>
    <row r="1124" spans="37:37" x14ac:dyDescent="0.25">
      <c r="AK1124" s="7"/>
    </row>
    <row r="1125" spans="37:37" x14ac:dyDescent="0.25">
      <c r="AK1125" s="7"/>
    </row>
    <row r="1126" spans="37:37" x14ac:dyDescent="0.25">
      <c r="AK1126" s="7"/>
    </row>
    <row r="1127" spans="37:37" x14ac:dyDescent="0.25">
      <c r="AK1127" s="7"/>
    </row>
    <row r="1128" spans="37:37" x14ac:dyDescent="0.25">
      <c r="AK1128" s="7"/>
    </row>
    <row r="1129" spans="37:37" x14ac:dyDescent="0.25">
      <c r="AK1129" s="7"/>
    </row>
    <row r="1130" spans="37:37" x14ac:dyDescent="0.25">
      <c r="AK1130" s="7"/>
    </row>
    <row r="1131" spans="37:37" x14ac:dyDescent="0.25">
      <c r="AK1131" s="7"/>
    </row>
    <row r="1132" spans="37:37" x14ac:dyDescent="0.25">
      <c r="AK1132" s="7"/>
    </row>
    <row r="1133" spans="37:37" x14ac:dyDescent="0.25">
      <c r="AK1133" s="7"/>
    </row>
    <row r="1134" spans="37:37" x14ac:dyDescent="0.25">
      <c r="AK1134" s="7"/>
    </row>
    <row r="1135" spans="37:37" x14ac:dyDescent="0.25">
      <c r="AK1135" s="7"/>
    </row>
    <row r="1136" spans="37:37" x14ac:dyDescent="0.25">
      <c r="AK1136" s="7"/>
    </row>
    <row r="1137" spans="37:37" x14ac:dyDescent="0.25">
      <c r="AK1137" s="7"/>
    </row>
    <row r="1138" spans="37:37" x14ac:dyDescent="0.25">
      <c r="AK1138" s="7"/>
    </row>
    <row r="1139" spans="37:37" x14ac:dyDescent="0.25">
      <c r="AK1139" s="7"/>
    </row>
    <row r="1140" spans="37:37" x14ac:dyDescent="0.25">
      <c r="AK1140" s="7"/>
    </row>
    <row r="1141" spans="37:37" x14ac:dyDescent="0.25">
      <c r="AK1141" s="7"/>
    </row>
    <row r="1142" spans="37:37" x14ac:dyDescent="0.25">
      <c r="AK1142" s="7"/>
    </row>
    <row r="1143" spans="37:37" x14ac:dyDescent="0.25">
      <c r="AK1143" s="7"/>
    </row>
    <row r="1144" spans="37:37" x14ac:dyDescent="0.25">
      <c r="AK1144" s="7"/>
    </row>
    <row r="1145" spans="37:37" x14ac:dyDescent="0.25">
      <c r="AK1145" s="7"/>
    </row>
    <row r="1146" spans="37:37" x14ac:dyDescent="0.25">
      <c r="AK1146" s="7"/>
    </row>
    <row r="1147" spans="37:37" x14ac:dyDescent="0.25">
      <c r="AK1147" s="7"/>
    </row>
    <row r="1148" spans="37:37" x14ac:dyDescent="0.25">
      <c r="AK1148" s="7"/>
    </row>
    <row r="1149" spans="37:37" x14ac:dyDescent="0.25">
      <c r="AK1149" s="7"/>
    </row>
    <row r="1150" spans="37:37" x14ac:dyDescent="0.25">
      <c r="AK1150" s="7"/>
    </row>
    <row r="1151" spans="37:37" x14ac:dyDescent="0.25">
      <c r="AK1151" s="7"/>
    </row>
    <row r="1152" spans="37:37" x14ac:dyDescent="0.25">
      <c r="AK1152" s="7"/>
    </row>
    <row r="1153" spans="37:37" x14ac:dyDescent="0.25">
      <c r="AK1153" s="7"/>
    </row>
    <row r="1154" spans="37:37" x14ac:dyDescent="0.25">
      <c r="AK1154" s="7"/>
    </row>
    <row r="1155" spans="37:37" x14ac:dyDescent="0.25">
      <c r="AK1155" s="7"/>
    </row>
    <row r="1156" spans="37:37" x14ac:dyDescent="0.25">
      <c r="AK1156" s="7"/>
    </row>
    <row r="1157" spans="37:37" x14ac:dyDescent="0.25">
      <c r="AK1157" s="7"/>
    </row>
    <row r="1158" spans="37:37" x14ac:dyDescent="0.25">
      <c r="AK1158" s="7"/>
    </row>
    <row r="1159" spans="37:37" x14ac:dyDescent="0.25">
      <c r="AK1159" s="7"/>
    </row>
    <row r="1160" spans="37:37" x14ac:dyDescent="0.25">
      <c r="AK1160" s="7"/>
    </row>
    <row r="1161" spans="37:37" x14ac:dyDescent="0.25">
      <c r="AK1161" s="7"/>
    </row>
    <row r="1162" spans="37:37" x14ac:dyDescent="0.25">
      <c r="AK1162" s="7"/>
    </row>
    <row r="1163" spans="37:37" x14ac:dyDescent="0.25">
      <c r="AK1163" s="7"/>
    </row>
    <row r="1164" spans="37:37" x14ac:dyDescent="0.25">
      <c r="AK1164" s="7"/>
    </row>
    <row r="1165" spans="37:37" x14ac:dyDescent="0.25">
      <c r="AK1165" s="7"/>
    </row>
    <row r="1166" spans="37:37" x14ac:dyDescent="0.25">
      <c r="AK1166" s="7"/>
    </row>
    <row r="1167" spans="37:37" x14ac:dyDescent="0.25">
      <c r="AK1167" s="7"/>
    </row>
    <row r="1168" spans="37:37" x14ac:dyDescent="0.25">
      <c r="AK1168" s="7"/>
    </row>
    <row r="1169" spans="37:37" x14ac:dyDescent="0.25">
      <c r="AK1169" s="7"/>
    </row>
    <row r="1170" spans="37:37" x14ac:dyDescent="0.25">
      <c r="AK1170" s="7"/>
    </row>
    <row r="1171" spans="37:37" x14ac:dyDescent="0.25">
      <c r="AK1171" s="7"/>
    </row>
    <row r="1172" spans="37:37" x14ac:dyDescent="0.25">
      <c r="AK1172" s="7"/>
    </row>
    <row r="1173" spans="37:37" x14ac:dyDescent="0.25">
      <c r="AK1173" s="7"/>
    </row>
    <row r="1174" spans="37:37" x14ac:dyDescent="0.25">
      <c r="AK1174" s="7"/>
    </row>
    <row r="1175" spans="37:37" x14ac:dyDescent="0.25">
      <c r="AK1175" s="7"/>
    </row>
    <row r="1176" spans="37:37" x14ac:dyDescent="0.25">
      <c r="AK1176" s="7"/>
    </row>
    <row r="1177" spans="37:37" x14ac:dyDescent="0.25">
      <c r="AK1177" s="7"/>
    </row>
    <row r="1178" spans="37:37" x14ac:dyDescent="0.25">
      <c r="AK1178" s="7"/>
    </row>
    <row r="1179" spans="37:37" x14ac:dyDescent="0.25">
      <c r="AK1179" s="7"/>
    </row>
    <row r="1180" spans="37:37" x14ac:dyDescent="0.25">
      <c r="AK1180" s="7"/>
    </row>
    <row r="1181" spans="37:37" x14ac:dyDescent="0.25">
      <c r="AK1181" s="7"/>
    </row>
    <row r="1182" spans="37:37" x14ac:dyDescent="0.25">
      <c r="AK1182" s="7"/>
    </row>
    <row r="1183" spans="37:37" x14ac:dyDescent="0.25">
      <c r="AK1183" s="7"/>
    </row>
    <row r="1184" spans="37:37" x14ac:dyDescent="0.25">
      <c r="AK1184" s="7"/>
    </row>
    <row r="1185" spans="37:37" x14ac:dyDescent="0.25">
      <c r="AK1185" s="7"/>
    </row>
    <row r="1186" spans="37:37" x14ac:dyDescent="0.25">
      <c r="AK1186" s="7"/>
    </row>
    <row r="1187" spans="37:37" x14ac:dyDescent="0.25">
      <c r="AK1187" s="7"/>
    </row>
    <row r="1188" spans="37:37" x14ac:dyDescent="0.25">
      <c r="AK1188" s="7"/>
    </row>
    <row r="1189" spans="37:37" x14ac:dyDescent="0.25">
      <c r="AK1189" s="7"/>
    </row>
    <row r="1190" spans="37:37" x14ac:dyDescent="0.25">
      <c r="AK1190" s="7"/>
    </row>
    <row r="1191" spans="37:37" x14ac:dyDescent="0.25">
      <c r="AK1191" s="7"/>
    </row>
    <row r="1192" spans="37:37" x14ac:dyDescent="0.25">
      <c r="AK1192" s="7"/>
    </row>
    <row r="1193" spans="37:37" x14ac:dyDescent="0.25">
      <c r="AK1193" s="7"/>
    </row>
    <row r="1194" spans="37:37" x14ac:dyDescent="0.25">
      <c r="AK1194" s="7"/>
    </row>
    <row r="1195" spans="37:37" x14ac:dyDescent="0.25">
      <c r="AK1195" s="7"/>
    </row>
    <row r="1196" spans="37:37" x14ac:dyDescent="0.25">
      <c r="AK1196" s="7"/>
    </row>
    <row r="1197" spans="37:37" x14ac:dyDescent="0.25">
      <c r="AK1197" s="7"/>
    </row>
    <row r="1198" spans="37:37" x14ac:dyDescent="0.25">
      <c r="AK1198" s="7"/>
    </row>
    <row r="1199" spans="37:37" x14ac:dyDescent="0.25">
      <c r="AK1199" s="7"/>
    </row>
    <row r="1200" spans="37:37" x14ac:dyDescent="0.25">
      <c r="AK1200" s="7"/>
    </row>
    <row r="1201" spans="37:37" x14ac:dyDescent="0.25">
      <c r="AK1201" s="7"/>
    </row>
    <row r="1202" spans="37:37" x14ac:dyDescent="0.25">
      <c r="AK1202" s="7"/>
    </row>
    <row r="1203" spans="37:37" x14ac:dyDescent="0.25">
      <c r="AK1203" s="7"/>
    </row>
    <row r="1204" spans="37:37" x14ac:dyDescent="0.25">
      <c r="AK1204" s="7"/>
    </row>
    <row r="1205" spans="37:37" x14ac:dyDescent="0.25">
      <c r="AK1205" s="7"/>
    </row>
    <row r="1206" spans="37:37" x14ac:dyDescent="0.25">
      <c r="AK1206" s="7"/>
    </row>
    <row r="1207" spans="37:37" x14ac:dyDescent="0.25">
      <c r="AK1207" s="7"/>
    </row>
    <row r="1208" spans="37:37" x14ac:dyDescent="0.25">
      <c r="AK1208" s="7"/>
    </row>
    <row r="1209" spans="37:37" x14ac:dyDescent="0.25">
      <c r="AK1209" s="7"/>
    </row>
    <row r="1210" spans="37:37" x14ac:dyDescent="0.25">
      <c r="AK1210" s="7"/>
    </row>
    <row r="1211" spans="37:37" x14ac:dyDescent="0.25">
      <c r="AK1211" s="7"/>
    </row>
    <row r="1212" spans="37:37" x14ac:dyDescent="0.25">
      <c r="AK1212" s="7"/>
    </row>
    <row r="1213" spans="37:37" x14ac:dyDescent="0.25">
      <c r="AK1213" s="7"/>
    </row>
    <row r="1214" spans="37:37" x14ac:dyDescent="0.25">
      <c r="AK1214" s="7"/>
    </row>
    <row r="1215" spans="37:37" x14ac:dyDescent="0.25">
      <c r="AK1215" s="7"/>
    </row>
    <row r="1216" spans="37:37" x14ac:dyDescent="0.25">
      <c r="AK1216" s="7"/>
    </row>
    <row r="1217" spans="37:37" x14ac:dyDescent="0.25">
      <c r="AK1217" s="7"/>
    </row>
    <row r="1218" spans="37:37" x14ac:dyDescent="0.25">
      <c r="AK1218" s="7"/>
    </row>
    <row r="1219" spans="37:37" x14ac:dyDescent="0.25">
      <c r="AK1219" s="7"/>
    </row>
    <row r="1220" spans="37:37" x14ac:dyDescent="0.25">
      <c r="AK1220" s="7"/>
    </row>
    <row r="1221" spans="37:37" x14ac:dyDescent="0.25">
      <c r="AK1221" s="7"/>
    </row>
    <row r="1222" spans="37:37" x14ac:dyDescent="0.25">
      <c r="AK1222" s="7"/>
    </row>
    <row r="1223" spans="37:37" x14ac:dyDescent="0.25">
      <c r="AK1223" s="7"/>
    </row>
    <row r="1224" spans="37:37" x14ac:dyDescent="0.25">
      <c r="AK1224" s="7"/>
    </row>
    <row r="1225" spans="37:37" x14ac:dyDescent="0.25">
      <c r="AK1225" s="7"/>
    </row>
    <row r="1226" spans="37:37" x14ac:dyDescent="0.25">
      <c r="AK1226" s="7"/>
    </row>
    <row r="1227" spans="37:37" x14ac:dyDescent="0.25">
      <c r="AK1227" s="7"/>
    </row>
    <row r="1228" spans="37:37" x14ac:dyDescent="0.25">
      <c r="AK1228" s="7"/>
    </row>
    <row r="1229" spans="37:37" x14ac:dyDescent="0.25">
      <c r="AK1229" s="7"/>
    </row>
    <row r="1230" spans="37:37" x14ac:dyDescent="0.25">
      <c r="AK1230" s="7"/>
    </row>
    <row r="1231" spans="37:37" x14ac:dyDescent="0.25">
      <c r="AK1231" s="7"/>
    </row>
    <row r="1232" spans="37:37" x14ac:dyDescent="0.25">
      <c r="AK1232" s="7"/>
    </row>
    <row r="1233" spans="37:37" x14ac:dyDescent="0.25">
      <c r="AK1233" s="7"/>
    </row>
    <row r="1234" spans="37:37" x14ac:dyDescent="0.25">
      <c r="AK1234" s="7"/>
    </row>
    <row r="1235" spans="37:37" x14ac:dyDescent="0.25">
      <c r="AK1235" s="7"/>
    </row>
    <row r="1236" spans="37:37" x14ac:dyDescent="0.25">
      <c r="AK1236" s="7"/>
    </row>
    <row r="1237" spans="37:37" x14ac:dyDescent="0.25">
      <c r="AK1237" s="7"/>
    </row>
    <row r="1238" spans="37:37" x14ac:dyDescent="0.25">
      <c r="AK1238" s="7"/>
    </row>
    <row r="1239" spans="37:37" x14ac:dyDescent="0.25">
      <c r="AK1239" s="7"/>
    </row>
    <row r="1240" spans="37:37" x14ac:dyDescent="0.25">
      <c r="AK1240" s="7"/>
    </row>
    <row r="1241" spans="37:37" x14ac:dyDescent="0.25">
      <c r="AK1241" s="7"/>
    </row>
    <row r="1242" spans="37:37" x14ac:dyDescent="0.25">
      <c r="AK1242" s="7"/>
    </row>
    <row r="1243" spans="37:37" x14ac:dyDescent="0.25">
      <c r="AK1243" s="7"/>
    </row>
    <row r="1244" spans="37:37" x14ac:dyDescent="0.25">
      <c r="AK1244" s="7"/>
    </row>
    <row r="1245" spans="37:37" x14ac:dyDescent="0.25">
      <c r="AK1245" s="7"/>
    </row>
    <row r="1246" spans="37:37" x14ac:dyDescent="0.25">
      <c r="AK1246" s="7"/>
    </row>
    <row r="1247" spans="37:37" x14ac:dyDescent="0.25">
      <c r="AK1247" s="7"/>
    </row>
    <row r="1248" spans="37:37" x14ac:dyDescent="0.25">
      <c r="AK1248" s="7"/>
    </row>
    <row r="1249" spans="37:37" x14ac:dyDescent="0.25">
      <c r="AK1249" s="7"/>
    </row>
    <row r="1250" spans="37:37" x14ac:dyDescent="0.25">
      <c r="AK1250" s="7"/>
    </row>
    <row r="1251" spans="37:37" x14ac:dyDescent="0.25">
      <c r="AK1251" s="7"/>
    </row>
    <row r="1252" spans="37:37" x14ac:dyDescent="0.25">
      <c r="AK1252" s="7"/>
    </row>
    <row r="1253" spans="37:37" x14ac:dyDescent="0.25">
      <c r="AK1253" s="7"/>
    </row>
    <row r="1254" spans="37:37" x14ac:dyDescent="0.25">
      <c r="AK1254" s="7"/>
    </row>
    <row r="1255" spans="37:37" x14ac:dyDescent="0.25">
      <c r="AK1255" s="7"/>
    </row>
    <row r="1256" spans="37:37" x14ac:dyDescent="0.25">
      <c r="AK1256" s="7"/>
    </row>
    <row r="1257" spans="37:37" x14ac:dyDescent="0.25">
      <c r="AK1257" s="7"/>
    </row>
    <row r="1258" spans="37:37" x14ac:dyDescent="0.25">
      <c r="AK1258" s="7"/>
    </row>
    <row r="1259" spans="37:37" x14ac:dyDescent="0.25">
      <c r="AK1259" s="7"/>
    </row>
    <row r="1260" spans="37:37" x14ac:dyDescent="0.25">
      <c r="AK1260" s="7"/>
    </row>
    <row r="1261" spans="37:37" x14ac:dyDescent="0.25">
      <c r="AK1261" s="7"/>
    </row>
    <row r="1262" spans="37:37" x14ac:dyDescent="0.25">
      <c r="AK1262" s="7"/>
    </row>
    <row r="1263" spans="37:37" x14ac:dyDescent="0.25">
      <c r="AK1263" s="7"/>
    </row>
    <row r="1264" spans="37:37" x14ac:dyDescent="0.25">
      <c r="AK1264" s="7"/>
    </row>
    <row r="1265" spans="37:37" x14ac:dyDescent="0.25">
      <c r="AK1265" s="7"/>
    </row>
    <row r="1266" spans="37:37" x14ac:dyDescent="0.25">
      <c r="AK1266" s="7"/>
    </row>
    <row r="1267" spans="37:37" x14ac:dyDescent="0.25">
      <c r="AK1267" s="7"/>
    </row>
    <row r="1268" spans="37:37" x14ac:dyDescent="0.25">
      <c r="AK1268" s="7"/>
    </row>
    <row r="1269" spans="37:37" x14ac:dyDescent="0.25">
      <c r="AK1269" s="7"/>
    </row>
    <row r="1270" spans="37:37" x14ac:dyDescent="0.25">
      <c r="AK1270" s="7"/>
    </row>
    <row r="1271" spans="37:37" x14ac:dyDescent="0.25">
      <c r="AK1271" s="7"/>
    </row>
    <row r="1272" spans="37:37" x14ac:dyDescent="0.25">
      <c r="AK1272" s="7"/>
    </row>
    <row r="1273" spans="37:37" x14ac:dyDescent="0.25">
      <c r="AK1273" s="7"/>
    </row>
    <row r="1274" spans="37:37" x14ac:dyDescent="0.25">
      <c r="AK1274" s="7"/>
    </row>
    <row r="1275" spans="37:37" x14ac:dyDescent="0.25">
      <c r="AK1275" s="7"/>
    </row>
    <row r="1276" spans="37:37" x14ac:dyDescent="0.25">
      <c r="AK1276" s="7"/>
    </row>
    <row r="1277" spans="37:37" x14ac:dyDescent="0.25">
      <c r="AK1277" s="7"/>
    </row>
    <row r="1278" spans="37:37" x14ac:dyDescent="0.25">
      <c r="AK1278" s="7"/>
    </row>
    <row r="1279" spans="37:37" x14ac:dyDescent="0.25">
      <c r="AK1279" s="7"/>
    </row>
    <row r="1280" spans="37:37" x14ac:dyDescent="0.25">
      <c r="AK1280" s="7"/>
    </row>
    <row r="1281" spans="37:37" x14ac:dyDescent="0.25">
      <c r="AK1281" s="7"/>
    </row>
    <row r="1282" spans="37:37" x14ac:dyDescent="0.25">
      <c r="AK1282" s="7"/>
    </row>
    <row r="1283" spans="37:37" x14ac:dyDescent="0.25">
      <c r="AK1283" s="7"/>
    </row>
    <row r="1284" spans="37:37" x14ac:dyDescent="0.25">
      <c r="AK1284" s="7"/>
    </row>
    <row r="1285" spans="37:37" x14ac:dyDescent="0.25">
      <c r="AK1285" s="7"/>
    </row>
    <row r="1286" spans="37:37" x14ac:dyDescent="0.25">
      <c r="AK1286" s="7"/>
    </row>
    <row r="1287" spans="37:37" x14ac:dyDescent="0.25">
      <c r="AK1287" s="7"/>
    </row>
    <row r="1288" spans="37:37" x14ac:dyDescent="0.25">
      <c r="AK1288" s="7"/>
    </row>
    <row r="1289" spans="37:37" x14ac:dyDescent="0.25">
      <c r="AK1289" s="7"/>
    </row>
    <row r="1290" spans="37:37" x14ac:dyDescent="0.25">
      <c r="AK1290" s="7"/>
    </row>
    <row r="1291" spans="37:37" x14ac:dyDescent="0.25">
      <c r="AK1291" s="7"/>
    </row>
    <row r="1292" spans="37:37" x14ac:dyDescent="0.25">
      <c r="AK1292" s="7"/>
    </row>
    <row r="1293" spans="37:37" x14ac:dyDescent="0.25">
      <c r="AK1293" s="7"/>
    </row>
    <row r="1294" spans="37:37" x14ac:dyDescent="0.25">
      <c r="AK1294" s="7"/>
    </row>
    <row r="1295" spans="37:37" x14ac:dyDescent="0.25">
      <c r="AK1295" s="7"/>
    </row>
    <row r="1296" spans="37:37" x14ac:dyDescent="0.25">
      <c r="AK1296" s="7"/>
    </row>
    <row r="1297" spans="37:37" x14ac:dyDescent="0.25">
      <c r="AK1297" s="7"/>
    </row>
    <row r="1298" spans="37:37" x14ac:dyDescent="0.25">
      <c r="AK1298" s="7"/>
    </row>
    <row r="1299" spans="37:37" x14ac:dyDescent="0.25">
      <c r="AK1299" s="7"/>
    </row>
    <row r="1300" spans="37:37" x14ac:dyDescent="0.25">
      <c r="AK1300" s="7"/>
    </row>
    <row r="1301" spans="37:37" x14ac:dyDescent="0.25">
      <c r="AK1301" s="7"/>
    </row>
    <row r="1302" spans="37:37" x14ac:dyDescent="0.25">
      <c r="AK1302" s="7"/>
    </row>
    <row r="1303" spans="37:37" x14ac:dyDescent="0.25">
      <c r="AK1303" s="7"/>
    </row>
    <row r="1304" spans="37:37" x14ac:dyDescent="0.25">
      <c r="AK1304" s="7"/>
    </row>
    <row r="1305" spans="37:37" x14ac:dyDescent="0.25">
      <c r="AK1305" s="7"/>
    </row>
    <row r="1306" spans="37:37" x14ac:dyDescent="0.25">
      <c r="AK1306" s="7"/>
    </row>
    <row r="1307" spans="37:37" x14ac:dyDescent="0.25">
      <c r="AK1307" s="7"/>
    </row>
    <row r="1308" spans="37:37" x14ac:dyDescent="0.25">
      <c r="AK1308" s="7"/>
    </row>
    <row r="1309" spans="37:37" x14ac:dyDescent="0.25">
      <c r="AK1309" s="7"/>
    </row>
    <row r="1310" spans="37:37" x14ac:dyDescent="0.25">
      <c r="AK1310" s="7"/>
    </row>
    <row r="1311" spans="37:37" x14ac:dyDescent="0.25">
      <c r="AK1311" s="7"/>
    </row>
  </sheetData>
  <mergeCells count="61">
    <mergeCell ref="A747:C747"/>
    <mergeCell ref="A716:C716"/>
    <mergeCell ref="A718:C718"/>
    <mergeCell ref="A737:C737"/>
    <mergeCell ref="A741:C741"/>
    <mergeCell ref="A743:C743"/>
    <mergeCell ref="A745:C745"/>
    <mergeCell ref="A735:C735"/>
    <mergeCell ref="A731:C731"/>
    <mergeCell ref="A733:C733"/>
    <mergeCell ref="A652:C652"/>
    <mergeCell ref="A446:C446"/>
    <mergeCell ref="A461:C461"/>
    <mergeCell ref="A478:C478"/>
    <mergeCell ref="A482:C482"/>
    <mergeCell ref="A488:C488"/>
    <mergeCell ref="A495:C495"/>
    <mergeCell ref="A491:C491"/>
    <mergeCell ref="A493:C493"/>
    <mergeCell ref="A614:C614"/>
    <mergeCell ref="A486:C486"/>
    <mergeCell ref="A628:C628"/>
    <mergeCell ref="A630:C630"/>
    <mergeCell ref="A637:C637"/>
    <mergeCell ref="A643:C643"/>
    <mergeCell ref="A648:C648"/>
    <mergeCell ref="A675:C675"/>
    <mergeCell ref="A681:C681"/>
    <mergeCell ref="A685:C685"/>
    <mergeCell ref="A690:C690"/>
    <mergeCell ref="A659:C659"/>
    <mergeCell ref="A661:C661"/>
    <mergeCell ref="A338:C338"/>
    <mergeCell ref="A351:C351"/>
    <mergeCell ref="A364:C364"/>
    <mergeCell ref="A419:C419"/>
    <mergeCell ref="A441:C441"/>
    <mergeCell ref="A328:C328"/>
    <mergeCell ref="A99:C99"/>
    <mergeCell ref="A107:C107"/>
    <mergeCell ref="A115:C115"/>
    <mergeCell ref="A124:C124"/>
    <mergeCell ref="A128:C128"/>
    <mergeCell ref="A133:C133"/>
    <mergeCell ref="A169:C169"/>
    <mergeCell ref="A179:C179"/>
    <mergeCell ref="A229:C229"/>
    <mergeCell ref="A233:C233"/>
    <mergeCell ref="A240:C240"/>
    <mergeCell ref="A94:C94"/>
    <mergeCell ref="A2:C2"/>
    <mergeCell ref="A11:C11"/>
    <mergeCell ref="A34:C34"/>
    <mergeCell ref="A40:C40"/>
    <mergeCell ref="A44:C44"/>
    <mergeCell ref="A60:C60"/>
    <mergeCell ref="A62:C62"/>
    <mergeCell ref="A67:C67"/>
    <mergeCell ref="A77:C77"/>
    <mergeCell ref="A79:C79"/>
    <mergeCell ref="A84:C84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5"/>
  <sheetViews>
    <sheetView workbookViewId="0">
      <selection activeCell="D210" sqref="D210"/>
    </sheetView>
  </sheetViews>
  <sheetFormatPr baseColWidth="10" defaultRowHeight="12.75" x14ac:dyDescent="0.25"/>
  <cols>
    <col min="1" max="1" width="6.140625" style="49" customWidth="1"/>
    <col min="2" max="2" width="79.42578125" style="47" customWidth="1"/>
    <col min="3" max="5" width="11.42578125" style="49"/>
    <col min="6" max="16384" width="11.42578125" style="47"/>
  </cols>
  <sheetData>
    <row r="1" spans="1:5" x14ac:dyDescent="0.2">
      <c r="A1" s="58" t="s">
        <v>0</v>
      </c>
      <c r="B1" s="58" t="s">
        <v>1</v>
      </c>
      <c r="C1" s="58" t="s">
        <v>2</v>
      </c>
      <c r="D1" s="58" t="s">
        <v>3</v>
      </c>
      <c r="E1" s="58" t="s">
        <v>4</v>
      </c>
    </row>
    <row r="2" spans="1:5" x14ac:dyDescent="0.2">
      <c r="A2" s="51">
        <v>1</v>
      </c>
      <c r="B2" s="24" t="s">
        <v>2129</v>
      </c>
      <c r="C2" s="77">
        <v>1965.5</v>
      </c>
      <c r="D2" s="24">
        <f>500</f>
        <v>500</v>
      </c>
      <c r="E2" s="24">
        <f t="shared" ref="E2:E65" si="0">C2-D2</f>
        <v>1465.5</v>
      </c>
    </row>
    <row r="3" spans="1:5" x14ac:dyDescent="0.2">
      <c r="A3" s="51">
        <v>2</v>
      </c>
      <c r="B3" s="24" t="s">
        <v>5</v>
      </c>
      <c r="C3" s="77">
        <v>5</v>
      </c>
      <c r="D3" s="24"/>
      <c r="E3" s="24">
        <f t="shared" si="0"/>
        <v>5</v>
      </c>
    </row>
    <row r="4" spans="1:5" x14ac:dyDescent="0.2">
      <c r="A4" s="51">
        <v>3</v>
      </c>
      <c r="B4" s="24" t="s">
        <v>6</v>
      </c>
      <c r="C4" s="77">
        <v>3</v>
      </c>
      <c r="D4" s="24"/>
      <c r="E4" s="24">
        <f t="shared" si="0"/>
        <v>3</v>
      </c>
    </row>
    <row r="5" spans="1:5" x14ac:dyDescent="0.2">
      <c r="A5" s="51">
        <v>4</v>
      </c>
      <c r="B5" s="24" t="s">
        <v>7</v>
      </c>
      <c r="C5" s="77">
        <v>2</v>
      </c>
      <c r="D5" s="24"/>
      <c r="E5" s="24">
        <f t="shared" si="0"/>
        <v>2</v>
      </c>
    </row>
    <row r="6" spans="1:5" x14ac:dyDescent="0.2">
      <c r="A6" s="51">
        <v>5</v>
      </c>
      <c r="B6" s="24" t="s">
        <v>8</v>
      </c>
      <c r="C6" s="77">
        <v>2</v>
      </c>
      <c r="D6" s="24"/>
      <c r="E6" s="24">
        <f t="shared" si="0"/>
        <v>2</v>
      </c>
    </row>
    <row r="7" spans="1:5" x14ac:dyDescent="0.2">
      <c r="A7" s="51">
        <v>6</v>
      </c>
      <c r="B7" s="24" t="s">
        <v>9</v>
      </c>
      <c r="C7" s="77">
        <v>5</v>
      </c>
      <c r="D7" s="24"/>
      <c r="E7" s="24">
        <f t="shared" si="0"/>
        <v>5</v>
      </c>
    </row>
    <row r="8" spans="1:5" x14ac:dyDescent="0.2">
      <c r="A8" s="51">
        <v>7</v>
      </c>
      <c r="B8" s="24" t="s">
        <v>10</v>
      </c>
      <c r="C8" s="77">
        <v>4</v>
      </c>
      <c r="D8" s="24"/>
      <c r="E8" s="24">
        <f t="shared" si="0"/>
        <v>4</v>
      </c>
    </row>
    <row r="9" spans="1:5" x14ac:dyDescent="0.2">
      <c r="A9" s="51">
        <v>8</v>
      </c>
      <c r="B9" s="24" t="s">
        <v>11</v>
      </c>
      <c r="C9" s="77">
        <v>1</v>
      </c>
      <c r="D9" s="24"/>
      <c r="E9" s="24">
        <f t="shared" si="0"/>
        <v>1</v>
      </c>
    </row>
    <row r="10" spans="1:5" x14ac:dyDescent="0.2">
      <c r="A10" s="51">
        <v>9</v>
      </c>
      <c r="B10" s="24" t="s">
        <v>12</v>
      </c>
      <c r="C10" s="77">
        <v>2</v>
      </c>
      <c r="D10" s="24"/>
      <c r="E10" s="24">
        <f t="shared" si="0"/>
        <v>2</v>
      </c>
    </row>
    <row r="11" spans="1:5" x14ac:dyDescent="0.2">
      <c r="A11" s="51">
        <v>10</v>
      </c>
      <c r="B11" s="24" t="s">
        <v>13</v>
      </c>
      <c r="C11" s="77">
        <v>0</v>
      </c>
      <c r="D11" s="24"/>
      <c r="E11" s="24">
        <f t="shared" si="0"/>
        <v>0</v>
      </c>
    </row>
    <row r="12" spans="1:5" x14ac:dyDescent="0.2">
      <c r="A12" s="51">
        <v>11</v>
      </c>
      <c r="B12" s="24" t="s">
        <v>14</v>
      </c>
      <c r="C12" s="77">
        <v>1</v>
      </c>
      <c r="D12" s="24">
        <v>1</v>
      </c>
      <c r="E12" s="24">
        <f t="shared" si="0"/>
        <v>0</v>
      </c>
    </row>
    <row r="13" spans="1:5" x14ac:dyDescent="0.2">
      <c r="A13" s="51">
        <v>12</v>
      </c>
      <c r="B13" s="24" t="s">
        <v>15</v>
      </c>
      <c r="C13" s="77">
        <v>5</v>
      </c>
      <c r="D13" s="24"/>
      <c r="E13" s="24">
        <f t="shared" si="0"/>
        <v>5</v>
      </c>
    </row>
    <row r="14" spans="1:5" x14ac:dyDescent="0.2">
      <c r="A14" s="51">
        <v>13</v>
      </c>
      <c r="B14" s="24" t="s">
        <v>16</v>
      </c>
      <c r="C14" s="77">
        <v>0</v>
      </c>
      <c r="D14" s="24"/>
      <c r="E14" s="24">
        <f t="shared" si="0"/>
        <v>0</v>
      </c>
    </row>
    <row r="15" spans="1:5" x14ac:dyDescent="0.2">
      <c r="A15" s="51">
        <v>14</v>
      </c>
      <c r="B15" s="24" t="s">
        <v>17</v>
      </c>
      <c r="C15" s="77">
        <v>1</v>
      </c>
      <c r="D15" s="24"/>
      <c r="E15" s="24">
        <f t="shared" si="0"/>
        <v>1</v>
      </c>
    </row>
    <row r="16" spans="1:5" x14ac:dyDescent="0.2">
      <c r="A16" s="51">
        <v>15</v>
      </c>
      <c r="B16" s="24" t="s">
        <v>18</v>
      </c>
      <c r="C16" s="77">
        <v>10</v>
      </c>
      <c r="D16" s="24"/>
      <c r="E16" s="24">
        <f t="shared" si="0"/>
        <v>10</v>
      </c>
    </row>
    <row r="17" spans="1:5" x14ac:dyDescent="0.2">
      <c r="A17" s="51">
        <v>16</v>
      </c>
      <c r="B17" s="24" t="s">
        <v>19</v>
      </c>
      <c r="C17" s="77">
        <v>22</v>
      </c>
      <c r="D17" s="24">
        <f>3</f>
        <v>3</v>
      </c>
      <c r="E17" s="24">
        <f t="shared" si="0"/>
        <v>19</v>
      </c>
    </row>
    <row r="18" spans="1:5" x14ac:dyDescent="0.2">
      <c r="A18" s="51">
        <v>17</v>
      </c>
      <c r="B18" s="24" t="s">
        <v>20</v>
      </c>
      <c r="C18" s="77">
        <v>3</v>
      </c>
      <c r="D18" s="24"/>
      <c r="E18" s="24">
        <f t="shared" si="0"/>
        <v>3</v>
      </c>
    </row>
    <row r="19" spans="1:5" x14ac:dyDescent="0.2">
      <c r="A19" s="51">
        <v>18</v>
      </c>
      <c r="B19" s="24" t="s">
        <v>21</v>
      </c>
      <c r="C19" s="77">
        <v>0</v>
      </c>
      <c r="D19" s="24"/>
      <c r="E19" s="24">
        <f t="shared" si="0"/>
        <v>0</v>
      </c>
    </row>
    <row r="20" spans="1:5" x14ac:dyDescent="0.2">
      <c r="A20" s="51">
        <v>19</v>
      </c>
      <c r="B20" s="24" t="s">
        <v>22</v>
      </c>
      <c r="C20" s="77">
        <v>1</v>
      </c>
      <c r="D20" s="24"/>
      <c r="E20" s="24">
        <f t="shared" si="0"/>
        <v>1</v>
      </c>
    </row>
    <row r="21" spans="1:5" x14ac:dyDescent="0.2">
      <c r="A21" s="51">
        <v>20</v>
      </c>
      <c r="B21" s="24" t="s">
        <v>23</v>
      </c>
      <c r="C21" s="77">
        <v>1</v>
      </c>
      <c r="D21" s="24"/>
      <c r="E21" s="24">
        <f t="shared" si="0"/>
        <v>1</v>
      </c>
    </row>
    <row r="22" spans="1:5" x14ac:dyDescent="0.2">
      <c r="A22" s="51">
        <v>21</v>
      </c>
      <c r="B22" s="24" t="s">
        <v>24</v>
      </c>
      <c r="C22" s="77">
        <v>3</v>
      </c>
      <c r="D22" s="24"/>
      <c r="E22" s="24">
        <f t="shared" si="0"/>
        <v>3</v>
      </c>
    </row>
    <row r="23" spans="1:5" x14ac:dyDescent="0.2">
      <c r="A23" s="51">
        <v>22</v>
      </c>
      <c r="B23" s="24" t="s">
        <v>25</v>
      </c>
      <c r="C23" s="77">
        <v>0</v>
      </c>
      <c r="D23" s="24"/>
      <c r="E23" s="24">
        <f t="shared" si="0"/>
        <v>0</v>
      </c>
    </row>
    <row r="24" spans="1:5" x14ac:dyDescent="0.2">
      <c r="A24" s="51">
        <v>23</v>
      </c>
      <c r="B24" s="24" t="s">
        <v>26</v>
      </c>
      <c r="C24" s="77">
        <v>6</v>
      </c>
      <c r="D24" s="24"/>
      <c r="E24" s="24">
        <f t="shared" si="0"/>
        <v>6</v>
      </c>
    </row>
    <row r="25" spans="1:5" x14ac:dyDescent="0.2">
      <c r="A25" s="51">
        <v>24</v>
      </c>
      <c r="B25" s="24" t="s">
        <v>27</v>
      </c>
      <c r="C25" s="77">
        <v>15</v>
      </c>
      <c r="D25" s="24">
        <f>2</f>
        <v>2</v>
      </c>
      <c r="E25" s="24">
        <f t="shared" si="0"/>
        <v>13</v>
      </c>
    </row>
    <row r="26" spans="1:5" x14ac:dyDescent="0.2">
      <c r="A26" s="51">
        <v>25</v>
      </c>
      <c r="B26" s="24" t="s">
        <v>28</v>
      </c>
      <c r="C26" s="77">
        <v>7</v>
      </c>
      <c r="D26" s="24"/>
      <c r="E26" s="24">
        <f t="shared" si="0"/>
        <v>7</v>
      </c>
    </row>
    <row r="27" spans="1:5" x14ac:dyDescent="0.2">
      <c r="A27" s="51">
        <v>26</v>
      </c>
      <c r="B27" s="24" t="s">
        <v>29</v>
      </c>
      <c r="C27" s="77">
        <v>42</v>
      </c>
      <c r="D27" s="24">
        <f>5</f>
        <v>5</v>
      </c>
      <c r="E27" s="24">
        <f t="shared" si="0"/>
        <v>37</v>
      </c>
    </row>
    <row r="28" spans="1:5" x14ac:dyDescent="0.2">
      <c r="A28" s="51">
        <v>27</v>
      </c>
      <c r="B28" s="24" t="s">
        <v>30</v>
      </c>
      <c r="C28" s="77">
        <v>20</v>
      </c>
      <c r="D28" s="24"/>
      <c r="E28" s="24">
        <f t="shared" si="0"/>
        <v>20</v>
      </c>
    </row>
    <row r="29" spans="1:5" x14ac:dyDescent="0.2">
      <c r="A29" s="51">
        <v>28</v>
      </c>
      <c r="B29" s="24" t="s">
        <v>31</v>
      </c>
      <c r="C29" s="77">
        <v>11</v>
      </c>
      <c r="D29" s="24"/>
      <c r="E29" s="24">
        <f t="shared" si="0"/>
        <v>11</v>
      </c>
    </row>
    <row r="30" spans="1:5" x14ac:dyDescent="0.2">
      <c r="A30" s="51">
        <v>29</v>
      </c>
      <c r="B30" s="24" t="s">
        <v>32</v>
      </c>
      <c r="C30" s="77">
        <v>10</v>
      </c>
      <c r="D30" s="24"/>
      <c r="E30" s="24">
        <f t="shared" si="0"/>
        <v>10</v>
      </c>
    </row>
    <row r="31" spans="1:5" x14ac:dyDescent="0.2">
      <c r="A31" s="51">
        <v>30</v>
      </c>
      <c r="B31" s="24" t="s">
        <v>2348</v>
      </c>
      <c r="C31" s="77">
        <v>4</v>
      </c>
      <c r="D31" s="24">
        <f>1+1+2</f>
        <v>4</v>
      </c>
      <c r="E31" s="24">
        <f t="shared" si="0"/>
        <v>0</v>
      </c>
    </row>
    <row r="32" spans="1:5" x14ac:dyDescent="0.2">
      <c r="A32" s="51">
        <v>31</v>
      </c>
      <c r="B32" s="24" t="s">
        <v>33</v>
      </c>
      <c r="C32" s="77">
        <v>3</v>
      </c>
      <c r="D32" s="24"/>
      <c r="E32" s="24">
        <f t="shared" si="0"/>
        <v>3</v>
      </c>
    </row>
    <row r="33" spans="1:5" x14ac:dyDescent="0.2">
      <c r="A33" s="51">
        <v>32</v>
      </c>
      <c r="B33" s="24" t="s">
        <v>34</v>
      </c>
      <c r="C33" s="77">
        <f>10+15</f>
        <v>25</v>
      </c>
      <c r="D33" s="24">
        <f>10</f>
        <v>10</v>
      </c>
      <c r="E33" s="24">
        <f t="shared" si="0"/>
        <v>15</v>
      </c>
    </row>
    <row r="34" spans="1:5" x14ac:dyDescent="0.2">
      <c r="A34" s="51">
        <v>33</v>
      </c>
      <c r="B34" s="24" t="s">
        <v>35</v>
      </c>
      <c r="C34" s="77">
        <v>1</v>
      </c>
      <c r="D34" s="24"/>
      <c r="E34" s="24">
        <f t="shared" si="0"/>
        <v>1</v>
      </c>
    </row>
    <row r="35" spans="1:5" x14ac:dyDescent="0.2">
      <c r="A35" s="51">
        <v>34</v>
      </c>
      <c r="B35" s="24" t="s">
        <v>36</v>
      </c>
      <c r="C35" s="77">
        <v>12</v>
      </c>
      <c r="D35" s="24">
        <f>1</f>
        <v>1</v>
      </c>
      <c r="E35" s="24">
        <f t="shared" si="0"/>
        <v>11</v>
      </c>
    </row>
    <row r="36" spans="1:5" x14ac:dyDescent="0.2">
      <c r="A36" s="51">
        <v>35</v>
      </c>
      <c r="B36" s="24" t="s">
        <v>37</v>
      </c>
      <c r="C36" s="77">
        <v>15</v>
      </c>
      <c r="D36" s="24"/>
      <c r="E36" s="24">
        <f t="shared" si="0"/>
        <v>15</v>
      </c>
    </row>
    <row r="37" spans="1:5" x14ac:dyDescent="0.2">
      <c r="A37" s="51">
        <v>36</v>
      </c>
      <c r="B37" s="24" t="s">
        <v>38</v>
      </c>
      <c r="C37" s="77">
        <f>5+10</f>
        <v>15</v>
      </c>
      <c r="D37" s="24">
        <f>3+1</f>
        <v>4</v>
      </c>
      <c r="E37" s="24">
        <f t="shared" si="0"/>
        <v>11</v>
      </c>
    </row>
    <row r="38" spans="1:5" x14ac:dyDescent="0.2">
      <c r="A38" s="51">
        <v>37</v>
      </c>
      <c r="B38" s="24" t="s">
        <v>39</v>
      </c>
      <c r="C38" s="77">
        <v>4</v>
      </c>
      <c r="D38" s="24"/>
      <c r="E38" s="24">
        <f t="shared" si="0"/>
        <v>4</v>
      </c>
    </row>
    <row r="39" spans="1:5" x14ac:dyDescent="0.2">
      <c r="A39" s="51">
        <v>38</v>
      </c>
      <c r="B39" s="24" t="s">
        <v>40</v>
      </c>
      <c r="C39" s="77">
        <v>0</v>
      </c>
      <c r="D39" s="24"/>
      <c r="E39" s="24">
        <f t="shared" si="0"/>
        <v>0</v>
      </c>
    </row>
    <row r="40" spans="1:5" x14ac:dyDescent="0.2">
      <c r="A40" s="51">
        <v>39</v>
      </c>
      <c r="B40" s="24" t="s">
        <v>41</v>
      </c>
      <c r="C40" s="77">
        <v>0</v>
      </c>
      <c r="D40" s="24"/>
      <c r="E40" s="24">
        <f t="shared" si="0"/>
        <v>0</v>
      </c>
    </row>
    <row r="41" spans="1:5" x14ac:dyDescent="0.2">
      <c r="A41" s="51">
        <v>40</v>
      </c>
      <c r="B41" s="24" t="s">
        <v>42</v>
      </c>
      <c r="C41" s="77">
        <v>0</v>
      </c>
      <c r="D41" s="24"/>
      <c r="E41" s="24">
        <f t="shared" si="0"/>
        <v>0</v>
      </c>
    </row>
    <row r="42" spans="1:5" x14ac:dyDescent="0.2">
      <c r="A42" s="51">
        <v>41</v>
      </c>
      <c r="B42" s="24" t="s">
        <v>43</v>
      </c>
      <c r="C42" s="77">
        <v>0</v>
      </c>
      <c r="D42" s="24"/>
      <c r="E42" s="24">
        <f t="shared" si="0"/>
        <v>0</v>
      </c>
    </row>
    <row r="43" spans="1:5" x14ac:dyDescent="0.2">
      <c r="A43" s="51">
        <v>42</v>
      </c>
      <c r="B43" s="24" t="s">
        <v>44</v>
      </c>
      <c r="C43" s="77">
        <v>0</v>
      </c>
      <c r="D43" s="24"/>
      <c r="E43" s="24">
        <f t="shared" si="0"/>
        <v>0</v>
      </c>
    </row>
    <row r="44" spans="1:5" x14ac:dyDescent="0.2">
      <c r="A44" s="51">
        <v>43</v>
      </c>
      <c r="B44" s="24" t="s">
        <v>45</v>
      </c>
      <c r="C44" s="77">
        <v>1</v>
      </c>
      <c r="D44" s="24"/>
      <c r="E44" s="24">
        <f t="shared" si="0"/>
        <v>1</v>
      </c>
    </row>
    <row r="45" spans="1:5" x14ac:dyDescent="0.2">
      <c r="A45" s="51">
        <v>44</v>
      </c>
      <c r="B45" s="24" t="s">
        <v>46</v>
      </c>
      <c r="C45" s="77">
        <v>0</v>
      </c>
      <c r="D45" s="24"/>
      <c r="E45" s="24">
        <f t="shared" si="0"/>
        <v>0</v>
      </c>
    </row>
    <row r="46" spans="1:5" x14ac:dyDescent="0.2">
      <c r="A46" s="51">
        <v>45</v>
      </c>
      <c r="B46" s="24" t="s">
        <v>47</v>
      </c>
      <c r="C46" s="77">
        <v>27</v>
      </c>
      <c r="D46" s="24"/>
      <c r="E46" s="24">
        <f t="shared" si="0"/>
        <v>27</v>
      </c>
    </row>
    <row r="47" spans="1:5" x14ac:dyDescent="0.2">
      <c r="A47" s="51">
        <v>46</v>
      </c>
      <c r="B47" s="24" t="s">
        <v>48</v>
      </c>
      <c r="C47" s="77">
        <v>34</v>
      </c>
      <c r="D47" s="24">
        <f>4</f>
        <v>4</v>
      </c>
      <c r="E47" s="24">
        <f t="shared" si="0"/>
        <v>30</v>
      </c>
    </row>
    <row r="48" spans="1:5" x14ac:dyDescent="0.2">
      <c r="A48" s="51">
        <v>47</v>
      </c>
      <c r="B48" s="24" t="s">
        <v>49</v>
      </c>
      <c r="C48" s="77">
        <v>0</v>
      </c>
      <c r="D48" s="24"/>
      <c r="E48" s="24">
        <f t="shared" si="0"/>
        <v>0</v>
      </c>
    </row>
    <row r="49" spans="1:5" x14ac:dyDescent="0.2">
      <c r="A49" s="51">
        <v>48</v>
      </c>
      <c r="B49" s="24" t="s">
        <v>50</v>
      </c>
      <c r="C49" s="77">
        <v>0</v>
      </c>
      <c r="D49" s="24"/>
      <c r="E49" s="24">
        <f t="shared" si="0"/>
        <v>0</v>
      </c>
    </row>
    <row r="50" spans="1:5" x14ac:dyDescent="0.2">
      <c r="A50" s="51">
        <v>49</v>
      </c>
      <c r="B50" s="24" t="s">
        <v>51</v>
      </c>
      <c r="C50" s="77">
        <v>4</v>
      </c>
      <c r="D50" s="24"/>
      <c r="E50" s="24">
        <f t="shared" si="0"/>
        <v>4</v>
      </c>
    </row>
    <row r="51" spans="1:5" x14ac:dyDescent="0.2">
      <c r="A51" s="51">
        <v>50</v>
      </c>
      <c r="B51" s="24" t="s">
        <v>52</v>
      </c>
      <c r="C51" s="77">
        <v>4</v>
      </c>
      <c r="D51" s="24"/>
      <c r="E51" s="24">
        <f t="shared" si="0"/>
        <v>4</v>
      </c>
    </row>
    <row r="52" spans="1:5" x14ac:dyDescent="0.2">
      <c r="A52" s="51">
        <v>51</v>
      </c>
      <c r="B52" s="24" t="s">
        <v>53</v>
      </c>
      <c r="C52" s="77">
        <v>6</v>
      </c>
      <c r="D52" s="24"/>
      <c r="E52" s="24">
        <f t="shared" si="0"/>
        <v>6</v>
      </c>
    </row>
    <row r="53" spans="1:5" x14ac:dyDescent="0.2">
      <c r="A53" s="51">
        <v>52</v>
      </c>
      <c r="B53" s="24" t="s">
        <v>54</v>
      </c>
      <c r="C53" s="77">
        <v>13</v>
      </c>
      <c r="D53" s="24"/>
      <c r="E53" s="24">
        <f t="shared" si="0"/>
        <v>13</v>
      </c>
    </row>
    <row r="54" spans="1:5" x14ac:dyDescent="0.2">
      <c r="A54" s="51">
        <v>53</v>
      </c>
      <c r="B54" s="24" t="s">
        <v>55</v>
      </c>
      <c r="C54" s="77">
        <v>42</v>
      </c>
      <c r="D54" s="24"/>
      <c r="E54" s="24">
        <f t="shared" si="0"/>
        <v>42</v>
      </c>
    </row>
    <row r="55" spans="1:5" x14ac:dyDescent="0.2">
      <c r="A55" s="51">
        <v>54</v>
      </c>
      <c r="B55" s="24" t="s">
        <v>56</v>
      </c>
      <c r="C55" s="77">
        <v>8</v>
      </c>
      <c r="D55" s="24">
        <f>2</f>
        <v>2</v>
      </c>
      <c r="E55" s="24">
        <f t="shared" si="0"/>
        <v>6</v>
      </c>
    </row>
    <row r="56" spans="1:5" x14ac:dyDescent="0.2">
      <c r="A56" s="51">
        <v>55</v>
      </c>
      <c r="B56" s="24" t="s">
        <v>57</v>
      </c>
      <c r="C56" s="77">
        <v>15</v>
      </c>
      <c r="D56" s="24"/>
      <c r="E56" s="24">
        <f t="shared" si="0"/>
        <v>15</v>
      </c>
    </row>
    <row r="57" spans="1:5" x14ac:dyDescent="0.2">
      <c r="A57" s="51">
        <v>56</v>
      </c>
      <c r="B57" s="24" t="s">
        <v>58</v>
      </c>
      <c r="C57" s="77">
        <v>23</v>
      </c>
      <c r="D57" s="24"/>
      <c r="E57" s="24">
        <f t="shared" si="0"/>
        <v>23</v>
      </c>
    </row>
    <row r="58" spans="1:5" x14ac:dyDescent="0.2">
      <c r="A58" s="51">
        <v>57</v>
      </c>
      <c r="B58" s="24" t="s">
        <v>59</v>
      </c>
      <c r="C58" s="77">
        <v>2</v>
      </c>
      <c r="D58" s="24"/>
      <c r="E58" s="24">
        <f t="shared" si="0"/>
        <v>2</v>
      </c>
    </row>
    <row r="59" spans="1:5" x14ac:dyDescent="0.2">
      <c r="A59" s="51">
        <v>58</v>
      </c>
      <c r="B59" s="24" t="s">
        <v>60</v>
      </c>
      <c r="C59" s="77">
        <v>4</v>
      </c>
      <c r="D59" s="24"/>
      <c r="E59" s="24">
        <f t="shared" si="0"/>
        <v>4</v>
      </c>
    </row>
    <row r="60" spans="1:5" x14ac:dyDescent="0.2">
      <c r="A60" s="51">
        <v>59</v>
      </c>
      <c r="B60" s="24" t="s">
        <v>61</v>
      </c>
      <c r="C60" s="77">
        <v>26</v>
      </c>
      <c r="D60" s="24"/>
      <c r="E60" s="24">
        <f t="shared" si="0"/>
        <v>26</v>
      </c>
    </row>
    <row r="61" spans="1:5" x14ac:dyDescent="0.2">
      <c r="A61" s="51">
        <v>60</v>
      </c>
      <c r="B61" s="24" t="s">
        <v>62</v>
      </c>
      <c r="C61" s="77">
        <v>2</v>
      </c>
      <c r="D61" s="24"/>
      <c r="E61" s="24">
        <f t="shared" si="0"/>
        <v>2</v>
      </c>
    </row>
    <row r="62" spans="1:5" x14ac:dyDescent="0.2">
      <c r="A62" s="50">
        <v>61</v>
      </c>
      <c r="B62" s="24" t="s">
        <v>63</v>
      </c>
      <c r="C62" s="77">
        <v>2</v>
      </c>
      <c r="D62" s="24"/>
      <c r="E62" s="24">
        <f t="shared" si="0"/>
        <v>2</v>
      </c>
    </row>
    <row r="63" spans="1:5" x14ac:dyDescent="0.2">
      <c r="A63" s="50">
        <v>62</v>
      </c>
      <c r="B63" s="24" t="s">
        <v>64</v>
      </c>
      <c r="C63" s="77">
        <v>5</v>
      </c>
      <c r="D63" s="24"/>
      <c r="E63" s="24">
        <f t="shared" si="0"/>
        <v>5</v>
      </c>
    </row>
    <row r="64" spans="1:5" x14ac:dyDescent="0.2">
      <c r="A64" s="51">
        <v>63</v>
      </c>
      <c r="B64" s="24" t="s">
        <v>65</v>
      </c>
      <c r="C64" s="77">
        <v>4</v>
      </c>
      <c r="D64" s="24"/>
      <c r="E64" s="24">
        <f t="shared" si="0"/>
        <v>4</v>
      </c>
    </row>
    <row r="65" spans="1:5" x14ac:dyDescent="0.2">
      <c r="A65" s="51">
        <v>64</v>
      </c>
      <c r="B65" s="24" t="s">
        <v>66</v>
      </c>
      <c r="C65" s="77">
        <v>0</v>
      </c>
      <c r="D65" s="24"/>
      <c r="E65" s="24">
        <f t="shared" si="0"/>
        <v>0</v>
      </c>
    </row>
    <row r="66" spans="1:5" x14ac:dyDescent="0.2">
      <c r="A66" s="51">
        <v>65</v>
      </c>
      <c r="B66" s="24" t="s">
        <v>67</v>
      </c>
      <c r="C66" s="77">
        <v>19</v>
      </c>
      <c r="D66" s="24"/>
      <c r="E66" s="24">
        <f t="shared" ref="E66:E129" si="1">C66-D66</f>
        <v>19</v>
      </c>
    </row>
    <row r="67" spans="1:5" x14ac:dyDescent="0.2">
      <c r="A67" s="51">
        <v>66</v>
      </c>
      <c r="B67" s="24" t="s">
        <v>68</v>
      </c>
      <c r="C67" s="77">
        <v>14</v>
      </c>
      <c r="D67" s="24"/>
      <c r="E67" s="24">
        <f t="shared" si="1"/>
        <v>14</v>
      </c>
    </row>
    <row r="68" spans="1:5" x14ac:dyDescent="0.2">
      <c r="A68" s="51">
        <v>67</v>
      </c>
      <c r="B68" s="24" t="s">
        <v>69</v>
      </c>
      <c r="C68" s="77">
        <v>18</v>
      </c>
      <c r="D68" s="24"/>
      <c r="E68" s="24">
        <f t="shared" si="1"/>
        <v>18</v>
      </c>
    </row>
    <row r="69" spans="1:5" x14ac:dyDescent="0.2">
      <c r="A69" s="51">
        <v>68</v>
      </c>
      <c r="B69" s="24" t="s">
        <v>70</v>
      </c>
      <c r="C69" s="77">
        <v>9</v>
      </c>
      <c r="D69" s="24"/>
      <c r="E69" s="24">
        <f t="shared" si="1"/>
        <v>9</v>
      </c>
    </row>
    <row r="70" spans="1:5" x14ac:dyDescent="0.2">
      <c r="A70" s="51">
        <v>69</v>
      </c>
      <c r="B70" s="24" t="s">
        <v>71</v>
      </c>
      <c r="C70" s="77">
        <v>12</v>
      </c>
      <c r="D70" s="24"/>
      <c r="E70" s="24">
        <f t="shared" si="1"/>
        <v>12</v>
      </c>
    </row>
    <row r="71" spans="1:5" x14ac:dyDescent="0.2">
      <c r="A71" s="51">
        <v>70</v>
      </c>
      <c r="B71" s="24" t="s">
        <v>72</v>
      </c>
      <c r="C71" s="77">
        <v>7</v>
      </c>
      <c r="D71" s="24"/>
      <c r="E71" s="24">
        <f t="shared" si="1"/>
        <v>7</v>
      </c>
    </row>
    <row r="72" spans="1:5" x14ac:dyDescent="0.2">
      <c r="A72" s="51">
        <v>71</v>
      </c>
      <c r="B72" s="24" t="s">
        <v>73</v>
      </c>
      <c r="C72" s="77">
        <v>5</v>
      </c>
      <c r="D72" s="24"/>
      <c r="E72" s="24">
        <f t="shared" si="1"/>
        <v>5</v>
      </c>
    </row>
    <row r="73" spans="1:5" x14ac:dyDescent="0.2">
      <c r="A73" s="51">
        <v>72</v>
      </c>
      <c r="B73" s="24" t="s">
        <v>74</v>
      </c>
      <c r="C73" s="77">
        <v>12</v>
      </c>
      <c r="D73" s="24"/>
      <c r="E73" s="24">
        <f t="shared" si="1"/>
        <v>12</v>
      </c>
    </row>
    <row r="74" spans="1:5" x14ac:dyDescent="0.2">
      <c r="A74" s="51">
        <v>73</v>
      </c>
      <c r="B74" s="24" t="s">
        <v>75</v>
      </c>
      <c r="C74" s="77">
        <v>9</v>
      </c>
      <c r="D74" s="24"/>
      <c r="E74" s="24">
        <f t="shared" si="1"/>
        <v>9</v>
      </c>
    </row>
    <row r="75" spans="1:5" x14ac:dyDescent="0.2">
      <c r="A75" s="51">
        <v>74</v>
      </c>
      <c r="B75" s="24" t="s">
        <v>76</v>
      </c>
      <c r="C75" s="77">
        <v>20</v>
      </c>
      <c r="D75" s="24"/>
      <c r="E75" s="24">
        <f t="shared" si="1"/>
        <v>20</v>
      </c>
    </row>
    <row r="76" spans="1:5" x14ac:dyDescent="0.2">
      <c r="A76" s="51">
        <v>75</v>
      </c>
      <c r="B76" s="24" t="s">
        <v>77</v>
      </c>
      <c r="C76" s="77">
        <v>10</v>
      </c>
      <c r="D76" s="24"/>
      <c r="E76" s="24">
        <f t="shared" si="1"/>
        <v>10</v>
      </c>
    </row>
    <row r="77" spans="1:5" x14ac:dyDescent="0.2">
      <c r="A77" s="51">
        <v>76</v>
      </c>
      <c r="B77" s="24" t="s">
        <v>78</v>
      </c>
      <c r="C77" s="77">
        <v>14</v>
      </c>
      <c r="D77" s="24"/>
      <c r="E77" s="24">
        <f t="shared" si="1"/>
        <v>14</v>
      </c>
    </row>
    <row r="78" spans="1:5" x14ac:dyDescent="0.2">
      <c r="A78" s="51">
        <v>77</v>
      </c>
      <c r="B78" s="24" t="s">
        <v>79</v>
      </c>
      <c r="C78" s="77">
        <v>1</v>
      </c>
      <c r="D78" s="24"/>
      <c r="E78" s="24">
        <f t="shared" si="1"/>
        <v>1</v>
      </c>
    </row>
    <row r="79" spans="1:5" x14ac:dyDescent="0.2">
      <c r="A79" s="51">
        <v>78</v>
      </c>
      <c r="B79" s="24" t="s">
        <v>2056</v>
      </c>
      <c r="C79" s="77">
        <v>11</v>
      </c>
      <c r="D79" s="24"/>
      <c r="E79" s="24">
        <f t="shared" si="1"/>
        <v>11</v>
      </c>
    </row>
    <row r="80" spans="1:5" x14ac:dyDescent="0.2">
      <c r="A80" s="51">
        <v>79</v>
      </c>
      <c r="B80" s="24" t="s">
        <v>80</v>
      </c>
      <c r="C80" s="77">
        <v>1</v>
      </c>
      <c r="D80" s="24"/>
      <c r="E80" s="24">
        <f t="shared" si="1"/>
        <v>1</v>
      </c>
    </row>
    <row r="81" spans="1:5" x14ac:dyDescent="0.2">
      <c r="A81" s="51">
        <v>80</v>
      </c>
      <c r="B81" s="24" t="s">
        <v>2051</v>
      </c>
      <c r="C81" s="77">
        <v>11</v>
      </c>
      <c r="D81" s="24"/>
      <c r="E81" s="24">
        <f t="shared" si="1"/>
        <v>11</v>
      </c>
    </row>
    <row r="82" spans="1:5" x14ac:dyDescent="0.2">
      <c r="A82" s="51">
        <v>81</v>
      </c>
      <c r="B82" s="24" t="s">
        <v>81</v>
      </c>
      <c r="C82" s="77">
        <v>5</v>
      </c>
      <c r="D82" s="24"/>
      <c r="E82" s="24">
        <f t="shared" si="1"/>
        <v>5</v>
      </c>
    </row>
    <row r="83" spans="1:5" x14ac:dyDescent="0.2">
      <c r="A83" s="51">
        <v>82</v>
      </c>
      <c r="B83" s="24" t="s">
        <v>2349</v>
      </c>
      <c r="C83" s="77">
        <v>41</v>
      </c>
      <c r="D83" s="24"/>
      <c r="E83" s="24">
        <f t="shared" si="1"/>
        <v>41</v>
      </c>
    </row>
    <row r="84" spans="1:5" x14ac:dyDescent="0.2">
      <c r="A84" s="51">
        <v>83</v>
      </c>
      <c r="B84" s="24" t="s">
        <v>82</v>
      </c>
      <c r="C84" s="77">
        <v>20</v>
      </c>
      <c r="D84" s="24"/>
      <c r="E84" s="24">
        <f t="shared" si="1"/>
        <v>20</v>
      </c>
    </row>
    <row r="85" spans="1:5" x14ac:dyDescent="0.2">
      <c r="A85" s="51">
        <v>84</v>
      </c>
      <c r="B85" s="24" t="s">
        <v>83</v>
      </c>
      <c r="C85" s="77">
        <v>20</v>
      </c>
      <c r="D85" s="24"/>
      <c r="E85" s="24">
        <f t="shared" si="1"/>
        <v>20</v>
      </c>
    </row>
    <row r="86" spans="1:5" x14ac:dyDescent="0.2">
      <c r="A86" s="51">
        <v>85</v>
      </c>
      <c r="B86" s="24" t="s">
        <v>84</v>
      </c>
      <c r="C86" s="77">
        <v>4</v>
      </c>
      <c r="D86" s="24"/>
      <c r="E86" s="24">
        <f t="shared" si="1"/>
        <v>4</v>
      </c>
    </row>
    <row r="87" spans="1:5" x14ac:dyDescent="0.2">
      <c r="A87" s="51">
        <v>86</v>
      </c>
      <c r="B87" s="24" t="s">
        <v>85</v>
      </c>
      <c r="C87" s="77">
        <v>10</v>
      </c>
      <c r="D87" s="24"/>
      <c r="E87" s="24">
        <f t="shared" si="1"/>
        <v>10</v>
      </c>
    </row>
    <row r="88" spans="1:5" x14ac:dyDescent="0.2">
      <c r="A88" s="51">
        <v>87</v>
      </c>
      <c r="B88" s="24" t="s">
        <v>86</v>
      </c>
      <c r="C88" s="77">
        <v>0</v>
      </c>
      <c r="D88" s="24"/>
      <c r="E88" s="24">
        <f t="shared" si="1"/>
        <v>0</v>
      </c>
    </row>
    <row r="89" spans="1:5" x14ac:dyDescent="0.2">
      <c r="A89" s="51">
        <v>88</v>
      </c>
      <c r="B89" s="24" t="s">
        <v>87</v>
      </c>
      <c r="C89" s="77">
        <v>19</v>
      </c>
      <c r="D89" s="24"/>
      <c r="E89" s="24">
        <f t="shared" si="1"/>
        <v>19</v>
      </c>
    </row>
    <row r="90" spans="1:5" x14ac:dyDescent="0.2">
      <c r="A90" s="51">
        <v>89</v>
      </c>
      <c r="B90" s="24" t="s">
        <v>88</v>
      </c>
      <c r="C90" s="77">
        <v>15</v>
      </c>
      <c r="D90" s="24"/>
      <c r="E90" s="24">
        <f t="shared" si="1"/>
        <v>15</v>
      </c>
    </row>
    <row r="91" spans="1:5" x14ac:dyDescent="0.2">
      <c r="A91" s="51">
        <v>90</v>
      </c>
      <c r="B91" s="24" t="s">
        <v>89</v>
      </c>
      <c r="C91" s="77">
        <v>100</v>
      </c>
      <c r="D91" s="24"/>
      <c r="E91" s="24">
        <f t="shared" si="1"/>
        <v>100</v>
      </c>
    </row>
    <row r="92" spans="1:5" x14ac:dyDescent="0.2">
      <c r="A92" s="51">
        <v>91</v>
      </c>
      <c r="B92" s="24" t="s">
        <v>90</v>
      </c>
      <c r="C92" s="77">
        <v>15</v>
      </c>
      <c r="D92" s="24"/>
      <c r="E92" s="24">
        <f t="shared" si="1"/>
        <v>15</v>
      </c>
    </row>
    <row r="93" spans="1:5" x14ac:dyDescent="0.2">
      <c r="A93" s="51">
        <v>92</v>
      </c>
      <c r="B93" s="24" t="s">
        <v>91</v>
      </c>
      <c r="C93" s="77">
        <v>21</v>
      </c>
      <c r="D93" s="24"/>
      <c r="E93" s="24">
        <f t="shared" si="1"/>
        <v>21</v>
      </c>
    </row>
    <row r="94" spans="1:5" x14ac:dyDescent="0.2">
      <c r="A94" s="51">
        <v>93</v>
      </c>
      <c r="B94" s="24" t="s">
        <v>92</v>
      </c>
      <c r="C94" s="77">
        <v>15</v>
      </c>
      <c r="D94" s="24"/>
      <c r="E94" s="24">
        <f t="shared" si="1"/>
        <v>15</v>
      </c>
    </row>
    <row r="95" spans="1:5" x14ac:dyDescent="0.2">
      <c r="A95" s="51">
        <v>94</v>
      </c>
      <c r="B95" s="24" t="s">
        <v>93</v>
      </c>
      <c r="C95" s="77">
        <v>14</v>
      </c>
      <c r="D95" s="24"/>
      <c r="E95" s="24">
        <f t="shared" si="1"/>
        <v>14</v>
      </c>
    </row>
    <row r="96" spans="1:5" x14ac:dyDescent="0.2">
      <c r="A96" s="51">
        <v>95</v>
      </c>
      <c r="B96" s="24" t="s">
        <v>94</v>
      </c>
      <c r="C96" s="77">
        <v>10</v>
      </c>
      <c r="D96" s="24"/>
      <c r="E96" s="24">
        <f t="shared" si="1"/>
        <v>10</v>
      </c>
    </row>
    <row r="97" spans="1:5" x14ac:dyDescent="0.2">
      <c r="A97" s="51">
        <v>96</v>
      </c>
      <c r="B97" s="24" t="s">
        <v>95</v>
      </c>
      <c r="C97" s="77">
        <v>70</v>
      </c>
      <c r="D97" s="24"/>
      <c r="E97" s="24">
        <f t="shared" si="1"/>
        <v>70</v>
      </c>
    </row>
    <row r="98" spans="1:5" x14ac:dyDescent="0.2">
      <c r="A98" s="51">
        <v>97</v>
      </c>
      <c r="B98" s="24" t="s">
        <v>96</v>
      </c>
      <c r="C98" s="77">
        <v>0</v>
      </c>
      <c r="D98" s="24"/>
      <c r="E98" s="24">
        <f t="shared" si="1"/>
        <v>0</v>
      </c>
    </row>
    <row r="99" spans="1:5" x14ac:dyDescent="0.2">
      <c r="A99" s="51">
        <v>98</v>
      </c>
      <c r="B99" s="24" t="s">
        <v>97</v>
      </c>
      <c r="C99" s="77">
        <v>40</v>
      </c>
      <c r="D99" s="24"/>
      <c r="E99" s="24">
        <f t="shared" si="1"/>
        <v>40</v>
      </c>
    </row>
    <row r="100" spans="1:5" x14ac:dyDescent="0.2">
      <c r="A100" s="51">
        <v>99</v>
      </c>
      <c r="B100" s="24" t="s">
        <v>98</v>
      </c>
      <c r="C100" s="77">
        <v>34</v>
      </c>
      <c r="D100" s="24"/>
      <c r="E100" s="24">
        <f t="shared" si="1"/>
        <v>34</v>
      </c>
    </row>
    <row r="101" spans="1:5" x14ac:dyDescent="0.2">
      <c r="A101" s="51">
        <v>100</v>
      </c>
      <c r="B101" s="24" t="s">
        <v>99</v>
      </c>
      <c r="C101" s="77">
        <v>18</v>
      </c>
      <c r="D101" s="24"/>
      <c r="E101" s="24">
        <f t="shared" si="1"/>
        <v>18</v>
      </c>
    </row>
    <row r="102" spans="1:5" x14ac:dyDescent="0.2">
      <c r="A102" s="51">
        <v>101</v>
      </c>
      <c r="B102" s="24" t="s">
        <v>100</v>
      </c>
      <c r="C102" s="77">
        <v>20</v>
      </c>
      <c r="D102" s="24"/>
      <c r="E102" s="24">
        <f t="shared" si="1"/>
        <v>20</v>
      </c>
    </row>
    <row r="103" spans="1:5" x14ac:dyDescent="0.2">
      <c r="A103" s="51">
        <v>102</v>
      </c>
      <c r="B103" s="24" t="s">
        <v>101</v>
      </c>
      <c r="C103" s="77">
        <v>23</v>
      </c>
      <c r="D103" s="24"/>
      <c r="E103" s="24">
        <f t="shared" si="1"/>
        <v>23</v>
      </c>
    </row>
    <row r="104" spans="1:5" x14ac:dyDescent="0.2">
      <c r="A104" s="51">
        <v>103</v>
      </c>
      <c r="B104" s="24" t="s">
        <v>102</v>
      </c>
      <c r="C104" s="77">
        <v>72</v>
      </c>
      <c r="D104" s="24"/>
      <c r="E104" s="24">
        <f t="shared" si="1"/>
        <v>72</v>
      </c>
    </row>
    <row r="105" spans="1:5" x14ac:dyDescent="0.2">
      <c r="A105" s="51">
        <v>104</v>
      </c>
      <c r="B105" s="24" t="s">
        <v>103</v>
      </c>
      <c r="C105" s="77">
        <v>32</v>
      </c>
      <c r="D105" s="24"/>
      <c r="E105" s="24">
        <f t="shared" si="1"/>
        <v>32</v>
      </c>
    </row>
    <row r="106" spans="1:5" x14ac:dyDescent="0.2">
      <c r="A106" s="51">
        <v>105</v>
      </c>
      <c r="B106" s="24" t="s">
        <v>104</v>
      </c>
      <c r="C106" s="77">
        <v>40</v>
      </c>
      <c r="D106" s="24"/>
      <c r="E106" s="24">
        <f t="shared" si="1"/>
        <v>40</v>
      </c>
    </row>
    <row r="107" spans="1:5" x14ac:dyDescent="0.2">
      <c r="A107" s="51">
        <v>106</v>
      </c>
      <c r="B107" s="24" t="s">
        <v>105</v>
      </c>
      <c r="C107" s="77">
        <v>21</v>
      </c>
      <c r="D107" s="24"/>
      <c r="E107" s="24">
        <f t="shared" si="1"/>
        <v>21</v>
      </c>
    </row>
    <row r="108" spans="1:5" x14ac:dyDescent="0.2">
      <c r="A108" s="51">
        <v>107</v>
      </c>
      <c r="B108" s="24" t="s">
        <v>106</v>
      </c>
      <c r="C108" s="77">
        <v>10</v>
      </c>
      <c r="D108" s="24"/>
      <c r="E108" s="24">
        <f t="shared" si="1"/>
        <v>10</v>
      </c>
    </row>
    <row r="109" spans="1:5" x14ac:dyDescent="0.2">
      <c r="A109" s="51">
        <v>108</v>
      </c>
      <c r="B109" s="24" t="s">
        <v>107</v>
      </c>
      <c r="C109" s="77">
        <v>12</v>
      </c>
      <c r="D109" s="24"/>
      <c r="E109" s="24">
        <f t="shared" si="1"/>
        <v>12</v>
      </c>
    </row>
    <row r="110" spans="1:5" x14ac:dyDescent="0.2">
      <c r="A110" s="51">
        <v>109</v>
      </c>
      <c r="B110" s="24" t="s">
        <v>108</v>
      </c>
      <c r="C110" s="77">
        <v>6</v>
      </c>
      <c r="D110" s="24"/>
      <c r="E110" s="24">
        <f t="shared" si="1"/>
        <v>6</v>
      </c>
    </row>
    <row r="111" spans="1:5" x14ac:dyDescent="0.2">
      <c r="A111" s="51">
        <v>110</v>
      </c>
      <c r="B111" s="24" t="s">
        <v>109</v>
      </c>
      <c r="C111" s="77">
        <v>1</v>
      </c>
      <c r="D111" s="24"/>
      <c r="E111" s="24">
        <f t="shared" si="1"/>
        <v>1</v>
      </c>
    </row>
    <row r="112" spans="1:5" x14ac:dyDescent="0.2">
      <c r="A112" s="51">
        <v>111</v>
      </c>
      <c r="B112" s="24" t="s">
        <v>110</v>
      </c>
      <c r="C112" s="77">
        <v>6</v>
      </c>
      <c r="D112" s="24"/>
      <c r="E112" s="24">
        <f t="shared" si="1"/>
        <v>6</v>
      </c>
    </row>
    <row r="113" spans="1:5" x14ac:dyDescent="0.2">
      <c r="A113" s="51">
        <v>112</v>
      </c>
      <c r="B113" s="24" t="s">
        <v>111</v>
      </c>
      <c r="C113" s="77">
        <v>0</v>
      </c>
      <c r="D113" s="24"/>
      <c r="E113" s="24">
        <f t="shared" si="1"/>
        <v>0</v>
      </c>
    </row>
    <row r="114" spans="1:5" x14ac:dyDescent="0.2">
      <c r="A114" s="51">
        <v>113</v>
      </c>
      <c r="B114" s="24" t="s">
        <v>112</v>
      </c>
      <c r="C114" s="77">
        <v>0</v>
      </c>
      <c r="D114" s="24"/>
      <c r="E114" s="24">
        <f t="shared" si="1"/>
        <v>0</v>
      </c>
    </row>
    <row r="115" spans="1:5" x14ac:dyDescent="0.2">
      <c r="A115" s="51">
        <v>114</v>
      </c>
      <c r="B115" s="24" t="s">
        <v>113</v>
      </c>
      <c r="C115" s="77">
        <v>15</v>
      </c>
      <c r="D115" s="24"/>
      <c r="E115" s="24">
        <f t="shared" si="1"/>
        <v>15</v>
      </c>
    </row>
    <row r="116" spans="1:5" x14ac:dyDescent="0.2">
      <c r="A116" s="51">
        <v>115</v>
      </c>
      <c r="B116" s="24" t="s">
        <v>114</v>
      </c>
      <c r="C116" s="77">
        <v>2</v>
      </c>
      <c r="D116" s="24">
        <f>1</f>
        <v>1</v>
      </c>
      <c r="E116" s="24">
        <f t="shared" si="1"/>
        <v>1</v>
      </c>
    </row>
    <row r="117" spans="1:5" x14ac:dyDescent="0.2">
      <c r="A117" s="51">
        <v>116</v>
      </c>
      <c r="B117" s="52" t="s">
        <v>2131</v>
      </c>
      <c r="C117" s="77">
        <v>524</v>
      </c>
      <c r="D117" s="24"/>
      <c r="E117" s="24">
        <f t="shared" si="1"/>
        <v>524</v>
      </c>
    </row>
    <row r="118" spans="1:5" x14ac:dyDescent="0.2">
      <c r="A118" s="51">
        <v>117</v>
      </c>
      <c r="B118" s="24" t="s">
        <v>115</v>
      </c>
      <c r="C118" s="77">
        <v>6</v>
      </c>
      <c r="D118" s="24"/>
      <c r="E118" s="24">
        <f t="shared" si="1"/>
        <v>6</v>
      </c>
    </row>
    <row r="119" spans="1:5" x14ac:dyDescent="0.2">
      <c r="A119" s="51">
        <v>118</v>
      </c>
      <c r="B119" s="24" t="s">
        <v>116</v>
      </c>
      <c r="C119" s="77">
        <v>10</v>
      </c>
      <c r="D119" s="24"/>
      <c r="E119" s="24">
        <f t="shared" si="1"/>
        <v>10</v>
      </c>
    </row>
    <row r="120" spans="1:5" x14ac:dyDescent="0.2">
      <c r="A120" s="51">
        <v>119</v>
      </c>
      <c r="B120" s="24" t="s">
        <v>117</v>
      </c>
      <c r="C120" s="77">
        <v>59</v>
      </c>
      <c r="D120" s="24"/>
      <c r="E120" s="24">
        <f t="shared" si="1"/>
        <v>59</v>
      </c>
    </row>
    <row r="121" spans="1:5" x14ac:dyDescent="0.2">
      <c r="A121" s="51">
        <v>120</v>
      </c>
      <c r="B121" s="24" t="s">
        <v>118</v>
      </c>
      <c r="C121" s="77">
        <v>859</v>
      </c>
      <c r="D121" s="24"/>
      <c r="E121" s="24">
        <f t="shared" si="1"/>
        <v>859</v>
      </c>
    </row>
    <row r="122" spans="1:5" x14ac:dyDescent="0.2">
      <c r="A122" s="51">
        <v>121</v>
      </c>
      <c r="B122" s="24" t="s">
        <v>119</v>
      </c>
      <c r="C122" s="77">
        <v>0</v>
      </c>
      <c r="D122" s="24"/>
      <c r="E122" s="24">
        <f t="shared" si="1"/>
        <v>0</v>
      </c>
    </row>
    <row r="123" spans="1:5" x14ac:dyDescent="0.2">
      <c r="A123" s="50">
        <v>122</v>
      </c>
      <c r="B123" s="24" t="s">
        <v>120</v>
      </c>
      <c r="C123" s="77">
        <v>2</v>
      </c>
      <c r="D123" s="24"/>
      <c r="E123" s="24">
        <f t="shared" si="1"/>
        <v>2</v>
      </c>
    </row>
    <row r="124" spans="1:5" x14ac:dyDescent="0.2">
      <c r="A124" s="50">
        <v>123</v>
      </c>
      <c r="B124" s="24" t="s">
        <v>121</v>
      </c>
      <c r="C124" s="77">
        <v>25</v>
      </c>
      <c r="D124" s="24"/>
      <c r="E124" s="24">
        <f t="shared" si="1"/>
        <v>25</v>
      </c>
    </row>
    <row r="125" spans="1:5" x14ac:dyDescent="0.2">
      <c r="A125" s="50">
        <v>124</v>
      </c>
      <c r="B125" s="24" t="s">
        <v>122</v>
      </c>
      <c r="C125" s="77">
        <v>24</v>
      </c>
      <c r="D125" s="24"/>
      <c r="E125" s="24">
        <f t="shared" si="1"/>
        <v>24</v>
      </c>
    </row>
    <row r="126" spans="1:5" x14ac:dyDescent="0.2">
      <c r="A126" s="50">
        <v>125</v>
      </c>
      <c r="B126" s="24" t="s">
        <v>2091</v>
      </c>
      <c r="C126" s="77">
        <v>0</v>
      </c>
      <c r="D126" s="24"/>
      <c r="E126" s="24">
        <f t="shared" si="1"/>
        <v>0</v>
      </c>
    </row>
    <row r="127" spans="1:5" x14ac:dyDescent="0.2">
      <c r="A127" s="50">
        <v>126</v>
      </c>
      <c r="B127" s="24" t="s">
        <v>123</v>
      </c>
      <c r="C127" s="77">
        <v>5</v>
      </c>
      <c r="D127" s="24"/>
      <c r="E127" s="24">
        <f t="shared" si="1"/>
        <v>5</v>
      </c>
    </row>
    <row r="128" spans="1:5" x14ac:dyDescent="0.2">
      <c r="A128" s="50">
        <v>127</v>
      </c>
      <c r="B128" s="24" t="s">
        <v>124</v>
      </c>
      <c r="C128" s="77">
        <v>372</v>
      </c>
      <c r="D128" s="24"/>
      <c r="E128" s="24">
        <f t="shared" si="1"/>
        <v>372</v>
      </c>
    </row>
    <row r="129" spans="1:5" x14ac:dyDescent="0.2">
      <c r="A129" s="50">
        <v>128</v>
      </c>
      <c r="B129" s="24" t="s">
        <v>125</v>
      </c>
      <c r="C129" s="77">
        <v>120</v>
      </c>
      <c r="D129" s="24"/>
      <c r="E129" s="24">
        <f t="shared" si="1"/>
        <v>120</v>
      </c>
    </row>
    <row r="130" spans="1:5" x14ac:dyDescent="0.2">
      <c r="A130" s="50">
        <v>129</v>
      </c>
      <c r="B130" s="24" t="s">
        <v>126</v>
      </c>
      <c r="C130" s="77">
        <v>0</v>
      </c>
      <c r="D130" s="24"/>
      <c r="E130" s="24">
        <f t="shared" ref="E130:E193" si="2">C130-D130</f>
        <v>0</v>
      </c>
    </row>
    <row r="131" spans="1:5" x14ac:dyDescent="0.2">
      <c r="A131" s="50">
        <v>130</v>
      </c>
      <c r="B131" s="24" t="s">
        <v>127</v>
      </c>
      <c r="C131" s="77">
        <v>1096</v>
      </c>
      <c r="D131" s="24"/>
      <c r="E131" s="24">
        <f t="shared" si="2"/>
        <v>1096</v>
      </c>
    </row>
    <row r="132" spans="1:5" x14ac:dyDescent="0.2">
      <c r="A132" s="50">
        <v>131</v>
      </c>
      <c r="B132" s="24" t="s">
        <v>128</v>
      </c>
      <c r="C132" s="77">
        <v>1</v>
      </c>
      <c r="D132" s="24"/>
      <c r="E132" s="24">
        <f t="shared" si="2"/>
        <v>1</v>
      </c>
    </row>
    <row r="133" spans="1:5" x14ac:dyDescent="0.2">
      <c r="A133" s="50">
        <v>132</v>
      </c>
      <c r="B133" s="24" t="s">
        <v>129</v>
      </c>
      <c r="C133" s="77">
        <v>0</v>
      </c>
      <c r="D133" s="24"/>
      <c r="E133" s="24">
        <f t="shared" si="2"/>
        <v>0</v>
      </c>
    </row>
    <row r="134" spans="1:5" x14ac:dyDescent="0.2">
      <c r="A134" s="50">
        <v>133</v>
      </c>
      <c r="B134" s="24" t="s">
        <v>130</v>
      </c>
      <c r="C134" s="77">
        <v>1</v>
      </c>
      <c r="D134" s="24"/>
      <c r="E134" s="24">
        <f t="shared" si="2"/>
        <v>1</v>
      </c>
    </row>
    <row r="135" spans="1:5" x14ac:dyDescent="0.2">
      <c r="A135" s="50">
        <v>134</v>
      </c>
      <c r="B135" s="24" t="s">
        <v>131</v>
      </c>
      <c r="C135" s="77">
        <v>1</v>
      </c>
      <c r="D135" s="24"/>
      <c r="E135" s="24">
        <f t="shared" si="2"/>
        <v>1</v>
      </c>
    </row>
    <row r="136" spans="1:5" x14ac:dyDescent="0.2">
      <c r="A136" s="50">
        <v>135</v>
      </c>
      <c r="B136" s="24" t="s">
        <v>132</v>
      </c>
      <c r="C136" s="77">
        <v>1</v>
      </c>
      <c r="D136" s="24"/>
      <c r="E136" s="24">
        <f t="shared" si="2"/>
        <v>1</v>
      </c>
    </row>
    <row r="137" spans="1:5" x14ac:dyDescent="0.2">
      <c r="A137" s="50">
        <v>136</v>
      </c>
      <c r="B137" s="24" t="s">
        <v>133</v>
      </c>
      <c r="C137" s="77">
        <v>0</v>
      </c>
      <c r="D137" s="24"/>
      <c r="E137" s="24">
        <f t="shared" si="2"/>
        <v>0</v>
      </c>
    </row>
    <row r="138" spans="1:5" x14ac:dyDescent="0.2">
      <c r="A138" s="50">
        <v>137</v>
      </c>
      <c r="B138" s="24" t="s">
        <v>134</v>
      </c>
      <c r="C138" s="77">
        <v>7</v>
      </c>
      <c r="D138" s="24"/>
      <c r="E138" s="24">
        <f t="shared" si="2"/>
        <v>7</v>
      </c>
    </row>
    <row r="139" spans="1:5" x14ac:dyDescent="0.2">
      <c r="A139" s="50">
        <v>138</v>
      </c>
      <c r="B139" s="24" t="s">
        <v>135</v>
      </c>
      <c r="C139" s="77">
        <v>6</v>
      </c>
      <c r="D139" s="24"/>
      <c r="E139" s="24">
        <f t="shared" si="2"/>
        <v>6</v>
      </c>
    </row>
    <row r="140" spans="1:5" x14ac:dyDescent="0.2">
      <c r="A140" s="50">
        <v>139</v>
      </c>
      <c r="B140" s="24" t="s">
        <v>136</v>
      </c>
      <c r="C140" s="77">
        <v>12</v>
      </c>
      <c r="D140" s="24"/>
      <c r="E140" s="24">
        <f t="shared" si="2"/>
        <v>12</v>
      </c>
    </row>
    <row r="141" spans="1:5" x14ac:dyDescent="0.2">
      <c r="A141" s="50">
        <v>140</v>
      </c>
      <c r="B141" s="24" t="s">
        <v>137</v>
      </c>
      <c r="C141" s="77">
        <v>0</v>
      </c>
      <c r="D141" s="24"/>
      <c r="E141" s="24">
        <f t="shared" si="2"/>
        <v>0</v>
      </c>
    </row>
    <row r="142" spans="1:5" x14ac:dyDescent="0.2">
      <c r="A142" s="50">
        <v>141</v>
      </c>
      <c r="B142" s="24" t="s">
        <v>138</v>
      </c>
      <c r="C142" s="77">
        <v>1</v>
      </c>
      <c r="D142" s="24"/>
      <c r="E142" s="24">
        <f t="shared" si="2"/>
        <v>1</v>
      </c>
    </row>
    <row r="143" spans="1:5" x14ac:dyDescent="0.2">
      <c r="A143" s="50">
        <v>142</v>
      </c>
      <c r="B143" s="24" t="s">
        <v>139</v>
      </c>
      <c r="C143" s="77">
        <v>0</v>
      </c>
      <c r="D143" s="24"/>
      <c r="E143" s="24">
        <f t="shared" si="2"/>
        <v>0</v>
      </c>
    </row>
    <row r="144" spans="1:5" x14ac:dyDescent="0.2">
      <c r="A144" s="50">
        <v>143</v>
      </c>
      <c r="B144" s="24" t="s">
        <v>140</v>
      </c>
      <c r="C144" s="77">
        <v>1</v>
      </c>
      <c r="D144" s="24"/>
      <c r="E144" s="24">
        <f t="shared" si="2"/>
        <v>1</v>
      </c>
    </row>
    <row r="145" spans="1:5" x14ac:dyDescent="0.2">
      <c r="A145" s="50">
        <v>144</v>
      </c>
      <c r="B145" s="24" t="s">
        <v>141</v>
      </c>
      <c r="C145" s="77">
        <v>51</v>
      </c>
      <c r="D145" s="24"/>
      <c r="E145" s="24">
        <f t="shared" si="2"/>
        <v>51</v>
      </c>
    </row>
    <row r="146" spans="1:5" x14ac:dyDescent="0.2">
      <c r="A146" s="50">
        <v>145</v>
      </c>
      <c r="B146" s="24" t="s">
        <v>2350</v>
      </c>
      <c r="C146" s="77">
        <v>19</v>
      </c>
      <c r="D146" s="24"/>
      <c r="E146" s="24">
        <f t="shared" si="2"/>
        <v>19</v>
      </c>
    </row>
    <row r="147" spans="1:5" x14ac:dyDescent="0.2">
      <c r="A147" s="50">
        <v>146</v>
      </c>
      <c r="B147" s="24" t="s">
        <v>142</v>
      </c>
      <c r="C147" s="77">
        <v>0</v>
      </c>
      <c r="D147" s="24"/>
      <c r="E147" s="24">
        <f t="shared" si="2"/>
        <v>0</v>
      </c>
    </row>
    <row r="148" spans="1:5" x14ac:dyDescent="0.2">
      <c r="A148" s="50">
        <v>147</v>
      </c>
      <c r="B148" s="24" t="s">
        <v>143</v>
      </c>
      <c r="C148" s="77">
        <v>0</v>
      </c>
      <c r="D148" s="24"/>
      <c r="E148" s="24">
        <f t="shared" si="2"/>
        <v>0</v>
      </c>
    </row>
    <row r="149" spans="1:5" x14ac:dyDescent="0.2">
      <c r="A149" s="50">
        <v>148</v>
      </c>
      <c r="B149" s="24" t="s">
        <v>144</v>
      </c>
      <c r="C149" s="77">
        <v>30</v>
      </c>
      <c r="D149" s="24"/>
      <c r="E149" s="24">
        <f t="shared" si="2"/>
        <v>30</v>
      </c>
    </row>
    <row r="150" spans="1:5" x14ac:dyDescent="0.2">
      <c r="A150" s="50">
        <v>149</v>
      </c>
      <c r="B150" s="24" t="s">
        <v>145</v>
      </c>
      <c r="C150" s="77">
        <v>10</v>
      </c>
      <c r="D150" s="24"/>
      <c r="E150" s="24">
        <f t="shared" si="2"/>
        <v>10</v>
      </c>
    </row>
    <row r="151" spans="1:5" x14ac:dyDescent="0.2">
      <c r="A151" s="50">
        <v>150</v>
      </c>
      <c r="B151" s="24" t="s">
        <v>146</v>
      </c>
      <c r="C151" s="77">
        <v>1</v>
      </c>
      <c r="D151" s="24"/>
      <c r="E151" s="24">
        <f t="shared" si="2"/>
        <v>1</v>
      </c>
    </row>
    <row r="152" spans="1:5" x14ac:dyDescent="0.2">
      <c r="A152" s="50">
        <v>151</v>
      </c>
      <c r="B152" s="24" t="s">
        <v>147</v>
      </c>
      <c r="C152" s="77">
        <v>0</v>
      </c>
      <c r="D152" s="24"/>
      <c r="E152" s="24">
        <f t="shared" si="2"/>
        <v>0</v>
      </c>
    </row>
    <row r="153" spans="1:5" x14ac:dyDescent="0.2">
      <c r="A153" s="50">
        <v>152</v>
      </c>
      <c r="B153" s="24" t="s">
        <v>148</v>
      </c>
      <c r="C153" s="77">
        <v>8</v>
      </c>
      <c r="D153" s="24">
        <f>1+1+1</f>
        <v>3</v>
      </c>
      <c r="E153" s="24">
        <f t="shared" si="2"/>
        <v>5</v>
      </c>
    </row>
    <row r="154" spans="1:5" x14ac:dyDescent="0.2">
      <c r="A154" s="50">
        <v>153</v>
      </c>
      <c r="B154" s="24" t="s">
        <v>149</v>
      </c>
      <c r="C154" s="77">
        <v>0</v>
      </c>
      <c r="D154" s="24"/>
      <c r="E154" s="24">
        <f t="shared" si="2"/>
        <v>0</v>
      </c>
    </row>
    <row r="155" spans="1:5" x14ac:dyDescent="0.2">
      <c r="A155" s="50">
        <v>154</v>
      </c>
      <c r="B155" s="24" t="s">
        <v>150</v>
      </c>
      <c r="C155" s="77">
        <v>7</v>
      </c>
      <c r="D155" s="24">
        <f>4+1</f>
        <v>5</v>
      </c>
      <c r="E155" s="24">
        <f t="shared" si="2"/>
        <v>2</v>
      </c>
    </row>
    <row r="156" spans="1:5" x14ac:dyDescent="0.2">
      <c r="A156" s="50">
        <v>155</v>
      </c>
      <c r="B156" s="24" t="s">
        <v>151</v>
      </c>
      <c r="C156" s="77">
        <v>18</v>
      </c>
      <c r="D156" s="24"/>
      <c r="E156" s="24">
        <f t="shared" si="2"/>
        <v>18</v>
      </c>
    </row>
    <row r="157" spans="1:5" x14ac:dyDescent="0.2">
      <c r="A157" s="50">
        <v>156</v>
      </c>
      <c r="B157" s="24" t="s">
        <v>152</v>
      </c>
      <c r="C157" s="77">
        <v>0</v>
      </c>
      <c r="D157" s="24"/>
      <c r="E157" s="24">
        <f t="shared" si="2"/>
        <v>0</v>
      </c>
    </row>
    <row r="158" spans="1:5" x14ac:dyDescent="0.2">
      <c r="A158" s="50">
        <v>157</v>
      </c>
      <c r="B158" s="24" t="s">
        <v>153</v>
      </c>
      <c r="C158" s="77">
        <v>1</v>
      </c>
      <c r="D158" s="24"/>
      <c r="E158" s="24">
        <f t="shared" si="2"/>
        <v>1</v>
      </c>
    </row>
    <row r="159" spans="1:5" x14ac:dyDescent="0.2">
      <c r="A159" s="50">
        <v>158</v>
      </c>
      <c r="B159" s="24" t="s">
        <v>154</v>
      </c>
      <c r="C159" s="77">
        <v>10</v>
      </c>
      <c r="D159" s="53"/>
      <c r="E159" s="24">
        <f t="shared" si="2"/>
        <v>10</v>
      </c>
    </row>
    <row r="160" spans="1:5" x14ac:dyDescent="0.2">
      <c r="A160" s="50">
        <v>159</v>
      </c>
      <c r="B160" s="24" t="s">
        <v>155</v>
      </c>
      <c r="C160" s="77">
        <v>1</v>
      </c>
      <c r="D160" s="53">
        <f>1</f>
        <v>1</v>
      </c>
      <c r="E160" s="24">
        <f t="shared" si="2"/>
        <v>0</v>
      </c>
    </row>
    <row r="161" spans="1:5" x14ac:dyDescent="0.2">
      <c r="A161" s="50">
        <v>160</v>
      </c>
      <c r="B161" s="24" t="s">
        <v>156</v>
      </c>
      <c r="C161" s="77">
        <v>73</v>
      </c>
      <c r="D161" s="53"/>
      <c r="E161" s="24">
        <f t="shared" si="2"/>
        <v>73</v>
      </c>
    </row>
    <row r="162" spans="1:5" x14ac:dyDescent="0.2">
      <c r="A162" s="50">
        <v>161</v>
      </c>
      <c r="B162" s="24" t="s">
        <v>157</v>
      </c>
      <c r="C162" s="77">
        <v>0</v>
      </c>
      <c r="D162" s="53"/>
      <c r="E162" s="24">
        <f t="shared" si="2"/>
        <v>0</v>
      </c>
    </row>
    <row r="163" spans="1:5" x14ac:dyDescent="0.2">
      <c r="A163" s="50">
        <v>162</v>
      </c>
      <c r="B163" s="24" t="s">
        <v>158</v>
      </c>
      <c r="C163" s="77">
        <v>0</v>
      </c>
      <c r="D163" s="53"/>
      <c r="E163" s="24">
        <f t="shared" si="2"/>
        <v>0</v>
      </c>
    </row>
    <row r="164" spans="1:5" x14ac:dyDescent="0.2">
      <c r="A164" s="50">
        <v>163</v>
      </c>
      <c r="B164" s="24" t="s">
        <v>159</v>
      </c>
      <c r="C164" s="77">
        <v>0</v>
      </c>
      <c r="D164" s="53"/>
      <c r="E164" s="24">
        <f t="shared" si="2"/>
        <v>0</v>
      </c>
    </row>
    <row r="165" spans="1:5" x14ac:dyDescent="0.2">
      <c r="A165" s="50">
        <v>164</v>
      </c>
      <c r="B165" s="24" t="s">
        <v>160</v>
      </c>
      <c r="C165" s="77">
        <v>0</v>
      </c>
      <c r="D165" s="53"/>
      <c r="E165" s="24">
        <f t="shared" si="2"/>
        <v>0</v>
      </c>
    </row>
    <row r="166" spans="1:5" x14ac:dyDescent="0.2">
      <c r="A166" s="50">
        <v>165</v>
      </c>
      <c r="B166" s="24" t="s">
        <v>161</v>
      </c>
      <c r="C166" s="77">
        <v>0</v>
      </c>
      <c r="D166" s="53"/>
      <c r="E166" s="24">
        <f t="shared" si="2"/>
        <v>0</v>
      </c>
    </row>
    <row r="167" spans="1:5" x14ac:dyDescent="0.2">
      <c r="A167" s="50">
        <v>166</v>
      </c>
      <c r="B167" s="24" t="s">
        <v>162</v>
      </c>
      <c r="C167" s="77">
        <v>0</v>
      </c>
      <c r="D167" s="53"/>
      <c r="E167" s="24">
        <f t="shared" si="2"/>
        <v>0</v>
      </c>
    </row>
    <row r="168" spans="1:5" x14ac:dyDescent="0.2">
      <c r="A168" s="50">
        <v>167</v>
      </c>
      <c r="B168" s="24" t="s">
        <v>163</v>
      </c>
      <c r="C168" s="77">
        <v>0</v>
      </c>
      <c r="D168" s="53"/>
      <c r="E168" s="24">
        <f t="shared" si="2"/>
        <v>0</v>
      </c>
    </row>
    <row r="169" spans="1:5" x14ac:dyDescent="0.2">
      <c r="A169" s="50">
        <v>168</v>
      </c>
      <c r="B169" s="24" t="s">
        <v>164</v>
      </c>
      <c r="C169" s="77">
        <v>0</v>
      </c>
      <c r="D169" s="53"/>
      <c r="E169" s="24">
        <f t="shared" si="2"/>
        <v>0</v>
      </c>
    </row>
    <row r="170" spans="1:5" x14ac:dyDescent="0.2">
      <c r="A170" s="50">
        <v>169</v>
      </c>
      <c r="B170" s="24" t="s">
        <v>165</v>
      </c>
      <c r="C170" s="77">
        <v>17</v>
      </c>
      <c r="D170" s="24"/>
      <c r="E170" s="24">
        <f t="shared" si="2"/>
        <v>17</v>
      </c>
    </row>
    <row r="171" spans="1:5" x14ac:dyDescent="0.2">
      <c r="A171" s="50">
        <v>170</v>
      </c>
      <c r="B171" s="24" t="s">
        <v>166</v>
      </c>
      <c r="C171" s="77">
        <v>12</v>
      </c>
      <c r="D171" s="24"/>
      <c r="E171" s="24">
        <f t="shared" si="2"/>
        <v>12</v>
      </c>
    </row>
    <row r="172" spans="1:5" x14ac:dyDescent="0.2">
      <c r="A172" s="50">
        <v>171</v>
      </c>
      <c r="B172" s="24" t="s">
        <v>167</v>
      </c>
      <c r="C172" s="77">
        <v>4</v>
      </c>
      <c r="D172" s="24"/>
      <c r="E172" s="24">
        <f t="shared" si="2"/>
        <v>4</v>
      </c>
    </row>
    <row r="173" spans="1:5" x14ac:dyDescent="0.2">
      <c r="A173" s="50">
        <v>172</v>
      </c>
      <c r="B173" s="24" t="s">
        <v>168</v>
      </c>
      <c r="C173" s="77">
        <v>29</v>
      </c>
      <c r="D173" s="24"/>
      <c r="E173" s="24">
        <f t="shared" si="2"/>
        <v>29</v>
      </c>
    </row>
    <row r="174" spans="1:5" x14ac:dyDescent="0.2">
      <c r="A174" s="50">
        <v>173</v>
      </c>
      <c r="B174" s="24" t="s">
        <v>169</v>
      </c>
      <c r="C174" s="77">
        <v>13</v>
      </c>
      <c r="D174" s="24"/>
      <c r="E174" s="24">
        <f t="shared" si="2"/>
        <v>13</v>
      </c>
    </row>
    <row r="175" spans="1:5" x14ac:dyDescent="0.2">
      <c r="A175" s="50">
        <v>174</v>
      </c>
      <c r="B175" s="24" t="s">
        <v>170</v>
      </c>
      <c r="C175" s="77">
        <v>0</v>
      </c>
      <c r="D175" s="24"/>
      <c r="E175" s="24">
        <f t="shared" si="2"/>
        <v>0</v>
      </c>
    </row>
    <row r="176" spans="1:5" x14ac:dyDescent="0.2">
      <c r="A176" s="50">
        <v>175</v>
      </c>
      <c r="B176" s="24" t="s">
        <v>171</v>
      </c>
      <c r="C176" s="77">
        <v>2</v>
      </c>
      <c r="D176" s="24"/>
      <c r="E176" s="24">
        <f t="shared" si="2"/>
        <v>2</v>
      </c>
    </row>
    <row r="177" spans="1:5" x14ac:dyDescent="0.2">
      <c r="A177" s="50">
        <v>176</v>
      </c>
      <c r="B177" s="24" t="s">
        <v>172</v>
      </c>
      <c r="C177" s="77">
        <v>1</v>
      </c>
      <c r="D177" s="24"/>
      <c r="E177" s="24">
        <f t="shared" si="2"/>
        <v>1</v>
      </c>
    </row>
    <row r="178" spans="1:5" x14ac:dyDescent="0.2">
      <c r="A178" s="50">
        <v>177</v>
      </c>
      <c r="B178" s="24" t="s">
        <v>173</v>
      </c>
      <c r="C178" s="77">
        <v>1</v>
      </c>
      <c r="D178" s="24"/>
      <c r="E178" s="24">
        <f t="shared" si="2"/>
        <v>1</v>
      </c>
    </row>
    <row r="179" spans="1:5" x14ac:dyDescent="0.2">
      <c r="A179" s="50">
        <v>178</v>
      </c>
      <c r="B179" s="24" t="s">
        <v>174</v>
      </c>
      <c r="C179" s="77">
        <v>2</v>
      </c>
      <c r="D179" s="24"/>
      <c r="E179" s="24">
        <f t="shared" si="2"/>
        <v>2</v>
      </c>
    </row>
    <row r="180" spans="1:5" x14ac:dyDescent="0.2">
      <c r="A180" s="50">
        <v>179</v>
      </c>
      <c r="B180" s="24" t="s">
        <v>175</v>
      </c>
      <c r="C180" s="77">
        <v>2</v>
      </c>
      <c r="D180" s="24"/>
      <c r="E180" s="24">
        <f t="shared" si="2"/>
        <v>2</v>
      </c>
    </row>
    <row r="181" spans="1:5" x14ac:dyDescent="0.2">
      <c r="A181" s="50">
        <v>180</v>
      </c>
      <c r="B181" s="24" t="s">
        <v>176</v>
      </c>
      <c r="C181" s="77">
        <v>2</v>
      </c>
      <c r="D181" s="24"/>
      <c r="E181" s="24">
        <f t="shared" si="2"/>
        <v>2</v>
      </c>
    </row>
    <row r="182" spans="1:5" x14ac:dyDescent="0.2">
      <c r="A182" s="50">
        <v>181</v>
      </c>
      <c r="B182" s="24" t="s">
        <v>177</v>
      </c>
      <c r="C182" s="77">
        <v>24</v>
      </c>
      <c r="D182" s="24"/>
      <c r="E182" s="24">
        <f t="shared" si="2"/>
        <v>24</v>
      </c>
    </row>
    <row r="183" spans="1:5" x14ac:dyDescent="0.2">
      <c r="A183" s="50">
        <v>182</v>
      </c>
      <c r="B183" s="24" t="s">
        <v>178</v>
      </c>
      <c r="C183" s="77">
        <v>5</v>
      </c>
      <c r="D183" s="24"/>
      <c r="E183" s="24">
        <f t="shared" si="2"/>
        <v>5</v>
      </c>
    </row>
    <row r="184" spans="1:5" x14ac:dyDescent="0.2">
      <c r="A184" s="50">
        <v>183</v>
      </c>
      <c r="B184" s="24" t="s">
        <v>179</v>
      </c>
      <c r="C184" s="77">
        <v>50</v>
      </c>
      <c r="D184" s="24"/>
      <c r="E184" s="24">
        <f t="shared" si="2"/>
        <v>50</v>
      </c>
    </row>
    <row r="185" spans="1:5" x14ac:dyDescent="0.2">
      <c r="A185" s="50">
        <v>184</v>
      </c>
      <c r="B185" s="24" t="s">
        <v>2351</v>
      </c>
      <c r="C185" s="77">
        <v>700</v>
      </c>
      <c r="D185" s="24"/>
      <c r="E185" s="24">
        <f t="shared" si="2"/>
        <v>700</v>
      </c>
    </row>
    <row r="186" spans="1:5" x14ac:dyDescent="0.2">
      <c r="A186" s="50">
        <v>185</v>
      </c>
      <c r="B186" s="24" t="s">
        <v>2352</v>
      </c>
      <c r="C186" s="77">
        <v>397</v>
      </c>
      <c r="D186" s="24"/>
      <c r="E186" s="24">
        <f t="shared" si="2"/>
        <v>397</v>
      </c>
    </row>
    <row r="187" spans="1:5" x14ac:dyDescent="0.2">
      <c r="A187" s="50">
        <v>186</v>
      </c>
      <c r="B187" s="24" t="s">
        <v>2163</v>
      </c>
      <c r="C187" s="77">
        <v>42</v>
      </c>
      <c r="D187" s="24"/>
      <c r="E187" s="24">
        <f t="shared" si="2"/>
        <v>42</v>
      </c>
    </row>
    <row r="188" spans="1:5" x14ac:dyDescent="0.2">
      <c r="A188" s="50">
        <v>187</v>
      </c>
      <c r="B188" s="24" t="s">
        <v>180</v>
      </c>
      <c r="C188" s="77">
        <v>3</v>
      </c>
      <c r="D188" s="24"/>
      <c r="E188" s="24">
        <f t="shared" si="2"/>
        <v>3</v>
      </c>
    </row>
    <row r="189" spans="1:5" x14ac:dyDescent="0.2">
      <c r="A189" s="50">
        <v>188</v>
      </c>
      <c r="B189" s="24" t="s">
        <v>181</v>
      </c>
      <c r="C189" s="77">
        <v>13</v>
      </c>
      <c r="D189" s="24">
        <f>1</f>
        <v>1</v>
      </c>
      <c r="E189" s="24">
        <f t="shared" si="2"/>
        <v>12</v>
      </c>
    </row>
    <row r="190" spans="1:5" x14ac:dyDescent="0.2">
      <c r="A190" s="50">
        <v>189</v>
      </c>
      <c r="B190" s="24" t="s">
        <v>182</v>
      </c>
      <c r="C190" s="77">
        <v>3</v>
      </c>
      <c r="D190" s="24"/>
      <c r="E190" s="24">
        <f t="shared" si="2"/>
        <v>3</v>
      </c>
    </row>
    <row r="191" spans="1:5" x14ac:dyDescent="0.2">
      <c r="A191" s="50">
        <v>190</v>
      </c>
      <c r="B191" s="24" t="s">
        <v>183</v>
      </c>
      <c r="C191" s="77">
        <v>5</v>
      </c>
      <c r="D191" s="24"/>
      <c r="E191" s="24">
        <f t="shared" si="2"/>
        <v>5</v>
      </c>
    </row>
    <row r="192" spans="1:5" x14ac:dyDescent="0.2">
      <c r="A192" s="50">
        <v>191</v>
      </c>
      <c r="B192" s="24" t="s">
        <v>184</v>
      </c>
      <c r="C192" s="77">
        <v>2</v>
      </c>
      <c r="D192" s="24"/>
      <c r="E192" s="24">
        <f t="shared" si="2"/>
        <v>2</v>
      </c>
    </row>
    <row r="193" spans="1:5" x14ac:dyDescent="0.2">
      <c r="A193" s="50">
        <v>192</v>
      </c>
      <c r="B193" s="24" t="s">
        <v>185</v>
      </c>
      <c r="C193" s="77">
        <v>7</v>
      </c>
      <c r="D193" s="24"/>
      <c r="E193" s="24">
        <f t="shared" si="2"/>
        <v>7</v>
      </c>
    </row>
    <row r="194" spans="1:5" x14ac:dyDescent="0.2">
      <c r="A194" s="50">
        <v>193</v>
      </c>
      <c r="B194" s="24" t="s">
        <v>186</v>
      </c>
      <c r="C194" s="77">
        <v>5</v>
      </c>
      <c r="D194" s="24">
        <f>1</f>
        <v>1</v>
      </c>
      <c r="E194" s="24">
        <f t="shared" ref="E194:E257" si="3">C194-D194</f>
        <v>4</v>
      </c>
    </row>
    <row r="195" spans="1:5" x14ac:dyDescent="0.2">
      <c r="A195" s="50">
        <v>194</v>
      </c>
      <c r="B195" s="24" t="s">
        <v>187</v>
      </c>
      <c r="C195" s="77">
        <f>6+4</f>
        <v>10</v>
      </c>
      <c r="D195" s="24">
        <f>1</f>
        <v>1</v>
      </c>
      <c r="E195" s="24">
        <f t="shared" si="3"/>
        <v>9</v>
      </c>
    </row>
    <row r="196" spans="1:5" x14ac:dyDescent="0.2">
      <c r="A196" s="50">
        <v>195</v>
      </c>
      <c r="B196" s="24" t="s">
        <v>188</v>
      </c>
      <c r="C196" s="77">
        <v>0</v>
      </c>
      <c r="D196" s="24"/>
      <c r="E196" s="24">
        <f t="shared" si="3"/>
        <v>0</v>
      </c>
    </row>
    <row r="197" spans="1:5" x14ac:dyDescent="0.2">
      <c r="A197" s="50">
        <v>196</v>
      </c>
      <c r="B197" s="24" t="s">
        <v>189</v>
      </c>
      <c r="C197" s="77">
        <v>7</v>
      </c>
      <c r="D197" s="24"/>
      <c r="E197" s="24">
        <f t="shared" si="3"/>
        <v>7</v>
      </c>
    </row>
    <row r="198" spans="1:5" x14ac:dyDescent="0.2">
      <c r="A198" s="50">
        <v>197</v>
      </c>
      <c r="B198" s="24" t="s">
        <v>190</v>
      </c>
      <c r="C198" s="77">
        <v>1</v>
      </c>
      <c r="D198" s="24"/>
      <c r="E198" s="24">
        <f t="shared" si="3"/>
        <v>1</v>
      </c>
    </row>
    <row r="199" spans="1:5" x14ac:dyDescent="0.2">
      <c r="A199" s="50">
        <v>198</v>
      </c>
      <c r="B199" s="24" t="s">
        <v>191</v>
      </c>
      <c r="C199" s="77">
        <v>2</v>
      </c>
      <c r="D199" s="24">
        <f>1</f>
        <v>1</v>
      </c>
      <c r="E199" s="24">
        <f t="shared" si="3"/>
        <v>1</v>
      </c>
    </row>
    <row r="200" spans="1:5" x14ac:dyDescent="0.2">
      <c r="A200" s="50">
        <v>199</v>
      </c>
      <c r="B200" s="24" t="s">
        <v>192</v>
      </c>
      <c r="C200" s="77">
        <v>4</v>
      </c>
      <c r="D200" s="24"/>
      <c r="E200" s="24">
        <f t="shared" si="3"/>
        <v>4</v>
      </c>
    </row>
    <row r="201" spans="1:5" x14ac:dyDescent="0.2">
      <c r="A201" s="50">
        <v>200</v>
      </c>
      <c r="B201" s="24" t="s">
        <v>193</v>
      </c>
      <c r="C201" s="77">
        <v>1</v>
      </c>
      <c r="D201" s="24"/>
      <c r="E201" s="24">
        <f t="shared" si="3"/>
        <v>1</v>
      </c>
    </row>
    <row r="202" spans="1:5" x14ac:dyDescent="0.2">
      <c r="A202" s="50">
        <v>201</v>
      </c>
      <c r="B202" s="24" t="s">
        <v>194</v>
      </c>
      <c r="C202" s="77">
        <v>0</v>
      </c>
      <c r="D202" s="24"/>
      <c r="E202" s="24">
        <f t="shared" si="3"/>
        <v>0</v>
      </c>
    </row>
    <row r="203" spans="1:5" x14ac:dyDescent="0.2">
      <c r="A203" s="50">
        <v>202</v>
      </c>
      <c r="B203" s="24" t="s">
        <v>195</v>
      </c>
      <c r="C203" s="77">
        <v>0</v>
      </c>
      <c r="D203" s="24"/>
      <c r="E203" s="24">
        <f t="shared" si="3"/>
        <v>0</v>
      </c>
    </row>
    <row r="204" spans="1:5" x14ac:dyDescent="0.2">
      <c r="A204" s="50">
        <v>203</v>
      </c>
      <c r="B204" s="24" t="s">
        <v>196</v>
      </c>
      <c r="C204" s="77">
        <v>14</v>
      </c>
      <c r="D204" s="24"/>
      <c r="E204" s="24">
        <f t="shared" si="3"/>
        <v>14</v>
      </c>
    </row>
    <row r="205" spans="1:5" x14ac:dyDescent="0.2">
      <c r="A205" s="50">
        <v>204</v>
      </c>
      <c r="B205" s="24" t="s">
        <v>197</v>
      </c>
      <c r="C205" s="77">
        <v>0</v>
      </c>
      <c r="D205" s="24"/>
      <c r="E205" s="24">
        <f t="shared" si="3"/>
        <v>0</v>
      </c>
    </row>
    <row r="206" spans="1:5" x14ac:dyDescent="0.2">
      <c r="A206" s="50">
        <v>205</v>
      </c>
      <c r="B206" s="24" t="s">
        <v>198</v>
      </c>
      <c r="C206" s="77">
        <v>2</v>
      </c>
      <c r="D206" s="24"/>
      <c r="E206" s="24">
        <f t="shared" si="3"/>
        <v>2</v>
      </c>
    </row>
    <row r="207" spans="1:5" x14ac:dyDescent="0.2">
      <c r="A207" s="50">
        <v>206</v>
      </c>
      <c r="B207" s="24" t="s">
        <v>199</v>
      </c>
      <c r="C207" s="77">
        <v>3</v>
      </c>
      <c r="D207" s="24"/>
      <c r="E207" s="24">
        <f t="shared" si="3"/>
        <v>3</v>
      </c>
    </row>
    <row r="208" spans="1:5" x14ac:dyDescent="0.2">
      <c r="A208" s="50">
        <v>207</v>
      </c>
      <c r="B208" s="24" t="s">
        <v>200</v>
      </c>
      <c r="C208" s="70">
        <v>0</v>
      </c>
      <c r="D208" s="24"/>
      <c r="E208" s="24">
        <f t="shared" si="3"/>
        <v>0</v>
      </c>
    </row>
    <row r="209" spans="1:5" x14ac:dyDescent="0.2">
      <c r="A209" s="50">
        <v>208</v>
      </c>
      <c r="B209" s="24" t="s">
        <v>201</v>
      </c>
      <c r="C209" s="70">
        <v>8</v>
      </c>
      <c r="D209" s="24">
        <f>1</f>
        <v>1</v>
      </c>
      <c r="E209" s="24">
        <f t="shared" si="3"/>
        <v>7</v>
      </c>
    </row>
    <row r="210" spans="1:5" x14ac:dyDescent="0.2">
      <c r="A210" s="50">
        <v>209</v>
      </c>
      <c r="B210" s="24" t="s">
        <v>202</v>
      </c>
      <c r="C210" s="70">
        <v>2</v>
      </c>
      <c r="D210" s="24"/>
      <c r="E210" s="24">
        <f t="shared" si="3"/>
        <v>2</v>
      </c>
    </row>
    <row r="211" spans="1:5" x14ac:dyDescent="0.2">
      <c r="A211" s="50">
        <v>210</v>
      </c>
      <c r="B211" s="24" t="s">
        <v>203</v>
      </c>
      <c r="C211" s="70">
        <v>0</v>
      </c>
      <c r="D211" s="24"/>
      <c r="E211" s="24">
        <f t="shared" si="3"/>
        <v>0</v>
      </c>
    </row>
    <row r="212" spans="1:5" x14ac:dyDescent="0.2">
      <c r="A212" s="50">
        <v>211</v>
      </c>
      <c r="B212" s="24" t="s">
        <v>204</v>
      </c>
      <c r="C212" s="70">
        <v>0</v>
      </c>
      <c r="D212" s="24"/>
      <c r="E212" s="24">
        <f t="shared" si="3"/>
        <v>0</v>
      </c>
    </row>
    <row r="213" spans="1:5" x14ac:dyDescent="0.2">
      <c r="A213" s="50">
        <v>212</v>
      </c>
      <c r="B213" s="24" t="s">
        <v>205</v>
      </c>
      <c r="C213" s="70">
        <v>1</v>
      </c>
      <c r="D213" s="24"/>
      <c r="E213" s="24">
        <f t="shared" si="3"/>
        <v>1</v>
      </c>
    </row>
    <row r="214" spans="1:5" x14ac:dyDescent="0.2">
      <c r="A214" s="50">
        <v>213</v>
      </c>
      <c r="B214" s="24" t="s">
        <v>206</v>
      </c>
      <c r="C214" s="70">
        <v>0</v>
      </c>
      <c r="D214" s="24"/>
      <c r="E214" s="24">
        <f t="shared" si="3"/>
        <v>0</v>
      </c>
    </row>
    <row r="215" spans="1:5" x14ac:dyDescent="0.2">
      <c r="A215" s="50">
        <v>214</v>
      </c>
      <c r="B215" s="24" t="s">
        <v>207</v>
      </c>
      <c r="C215" s="70">
        <v>0</v>
      </c>
      <c r="D215" s="24"/>
      <c r="E215" s="24">
        <f t="shared" si="3"/>
        <v>0</v>
      </c>
    </row>
    <row r="216" spans="1:5" x14ac:dyDescent="0.2">
      <c r="A216" s="50">
        <v>215</v>
      </c>
      <c r="B216" s="24" t="s">
        <v>208</v>
      </c>
      <c r="C216" s="70">
        <v>5</v>
      </c>
      <c r="D216" s="24"/>
      <c r="E216" s="24">
        <f t="shared" si="3"/>
        <v>5</v>
      </c>
    </row>
    <row r="217" spans="1:5" x14ac:dyDescent="0.2">
      <c r="A217" s="50">
        <v>216</v>
      </c>
      <c r="B217" s="24" t="s">
        <v>209</v>
      </c>
      <c r="C217" s="70">
        <v>0</v>
      </c>
      <c r="D217" s="24"/>
      <c r="E217" s="24">
        <f t="shared" si="3"/>
        <v>0</v>
      </c>
    </row>
    <row r="218" spans="1:5" x14ac:dyDescent="0.2">
      <c r="A218" s="50">
        <v>217</v>
      </c>
      <c r="B218" s="24" t="s">
        <v>210</v>
      </c>
      <c r="C218" s="70">
        <v>2</v>
      </c>
      <c r="D218" s="24"/>
      <c r="E218" s="24">
        <f t="shared" si="3"/>
        <v>2</v>
      </c>
    </row>
    <row r="219" spans="1:5" x14ac:dyDescent="0.2">
      <c r="A219" s="50">
        <v>218</v>
      </c>
      <c r="B219" s="24" t="s">
        <v>211</v>
      </c>
      <c r="C219" s="70">
        <v>2</v>
      </c>
      <c r="D219" s="53"/>
      <c r="E219" s="24">
        <f t="shared" si="3"/>
        <v>2</v>
      </c>
    </row>
    <row r="220" spans="1:5" x14ac:dyDescent="0.2">
      <c r="A220" s="50">
        <v>219</v>
      </c>
      <c r="B220" s="24" t="s">
        <v>212</v>
      </c>
      <c r="C220" s="77">
        <v>2</v>
      </c>
      <c r="D220" s="53"/>
      <c r="E220" s="24">
        <f t="shared" si="3"/>
        <v>2</v>
      </c>
    </row>
    <row r="221" spans="1:5" x14ac:dyDescent="0.2">
      <c r="A221" s="50">
        <v>220</v>
      </c>
      <c r="B221" s="24" t="s">
        <v>213</v>
      </c>
      <c r="C221" s="77">
        <f>10</f>
        <v>10</v>
      </c>
      <c r="D221" s="53"/>
      <c r="E221" s="24">
        <f t="shared" si="3"/>
        <v>10</v>
      </c>
    </row>
    <row r="222" spans="1:5" x14ac:dyDescent="0.2">
      <c r="A222" s="50">
        <v>221</v>
      </c>
      <c r="B222" s="24" t="s">
        <v>214</v>
      </c>
      <c r="C222" s="77">
        <v>0</v>
      </c>
      <c r="D222" s="53"/>
      <c r="E222" s="24">
        <f t="shared" si="3"/>
        <v>0</v>
      </c>
    </row>
    <row r="223" spans="1:5" x14ac:dyDescent="0.2">
      <c r="A223" s="50">
        <v>222</v>
      </c>
      <c r="B223" s="24" t="s">
        <v>215</v>
      </c>
      <c r="C223" s="77">
        <v>0</v>
      </c>
      <c r="D223" s="53"/>
      <c r="E223" s="24">
        <f t="shared" si="3"/>
        <v>0</v>
      </c>
    </row>
    <row r="224" spans="1:5" x14ac:dyDescent="0.2">
      <c r="A224" s="50">
        <v>223</v>
      </c>
      <c r="B224" s="24" t="s">
        <v>216</v>
      </c>
      <c r="C224" s="77">
        <v>8</v>
      </c>
      <c r="D224" s="24"/>
      <c r="E224" s="24">
        <f t="shared" si="3"/>
        <v>8</v>
      </c>
    </row>
    <row r="225" spans="1:5" x14ac:dyDescent="0.2">
      <c r="A225" s="50">
        <v>224</v>
      </c>
      <c r="B225" s="24" t="s">
        <v>217</v>
      </c>
      <c r="C225" s="77">
        <v>1</v>
      </c>
      <c r="D225" s="24">
        <f>1</f>
        <v>1</v>
      </c>
      <c r="E225" s="24">
        <f t="shared" si="3"/>
        <v>0</v>
      </c>
    </row>
    <row r="226" spans="1:5" x14ac:dyDescent="0.2">
      <c r="A226" s="50">
        <v>225</v>
      </c>
      <c r="B226" s="24" t="s">
        <v>218</v>
      </c>
      <c r="C226" s="77">
        <v>21</v>
      </c>
      <c r="D226" s="24">
        <f>1</f>
        <v>1</v>
      </c>
      <c r="E226" s="24">
        <f t="shared" si="3"/>
        <v>20</v>
      </c>
    </row>
    <row r="227" spans="1:5" x14ac:dyDescent="0.2">
      <c r="A227" s="50">
        <v>226</v>
      </c>
      <c r="B227" s="24" t="s">
        <v>219</v>
      </c>
      <c r="C227" s="77">
        <v>3</v>
      </c>
      <c r="D227" s="24"/>
      <c r="E227" s="24">
        <f t="shared" si="3"/>
        <v>3</v>
      </c>
    </row>
    <row r="228" spans="1:5" x14ac:dyDescent="0.2">
      <c r="A228" s="50">
        <v>227</v>
      </c>
      <c r="B228" s="24" t="s">
        <v>220</v>
      </c>
      <c r="C228" s="77">
        <v>4</v>
      </c>
      <c r="D228" s="24"/>
      <c r="E228" s="24">
        <f t="shared" si="3"/>
        <v>4</v>
      </c>
    </row>
    <row r="229" spans="1:5" x14ac:dyDescent="0.2">
      <c r="A229" s="50">
        <v>228</v>
      </c>
      <c r="B229" s="24" t="s">
        <v>221</v>
      </c>
      <c r="C229" s="77">
        <v>9</v>
      </c>
      <c r="D229" s="24"/>
      <c r="E229" s="24">
        <f t="shared" si="3"/>
        <v>9</v>
      </c>
    </row>
    <row r="230" spans="1:5" x14ac:dyDescent="0.2">
      <c r="A230" s="50">
        <v>229</v>
      </c>
      <c r="B230" s="24" t="s">
        <v>222</v>
      </c>
      <c r="C230" s="77">
        <v>0</v>
      </c>
      <c r="D230" s="24"/>
      <c r="E230" s="24">
        <f t="shared" si="3"/>
        <v>0</v>
      </c>
    </row>
    <row r="231" spans="1:5" x14ac:dyDescent="0.2">
      <c r="A231" s="50">
        <v>230</v>
      </c>
      <c r="B231" s="24" t="s">
        <v>223</v>
      </c>
      <c r="C231" s="77">
        <v>430</v>
      </c>
      <c r="D231" s="24"/>
      <c r="E231" s="24">
        <f t="shared" si="3"/>
        <v>430</v>
      </c>
    </row>
    <row r="232" spans="1:5" x14ac:dyDescent="0.2">
      <c r="A232" s="50">
        <v>231</v>
      </c>
      <c r="B232" s="24" t="s">
        <v>224</v>
      </c>
      <c r="C232" s="77">
        <v>8</v>
      </c>
      <c r="D232" s="24"/>
      <c r="E232" s="24">
        <f t="shared" si="3"/>
        <v>8</v>
      </c>
    </row>
    <row r="233" spans="1:5" x14ac:dyDescent="0.2">
      <c r="A233" s="50">
        <v>232</v>
      </c>
      <c r="B233" s="24" t="s">
        <v>225</v>
      </c>
      <c r="C233" s="77">
        <v>13</v>
      </c>
      <c r="D233" s="24"/>
      <c r="E233" s="24">
        <f t="shared" si="3"/>
        <v>13</v>
      </c>
    </row>
    <row r="234" spans="1:5" x14ac:dyDescent="0.2">
      <c r="A234" s="50">
        <v>233</v>
      </c>
      <c r="B234" s="24" t="s">
        <v>226</v>
      </c>
      <c r="C234" s="77">
        <v>36</v>
      </c>
      <c r="D234" s="24"/>
      <c r="E234" s="24">
        <f t="shared" si="3"/>
        <v>36</v>
      </c>
    </row>
    <row r="235" spans="1:5" x14ac:dyDescent="0.2">
      <c r="A235" s="50">
        <v>234</v>
      </c>
      <c r="B235" s="24" t="s">
        <v>227</v>
      </c>
      <c r="C235" s="77">
        <f>13+14</f>
        <v>27</v>
      </c>
      <c r="D235" s="24"/>
      <c r="E235" s="24">
        <f t="shared" si="3"/>
        <v>27</v>
      </c>
    </row>
    <row r="236" spans="1:5" x14ac:dyDescent="0.2">
      <c r="A236" s="50">
        <v>235</v>
      </c>
      <c r="B236" s="24" t="s">
        <v>228</v>
      </c>
      <c r="C236" s="77">
        <v>0</v>
      </c>
      <c r="D236" s="24"/>
      <c r="E236" s="24">
        <f t="shared" si="3"/>
        <v>0</v>
      </c>
    </row>
    <row r="237" spans="1:5" x14ac:dyDescent="0.2">
      <c r="A237" s="50">
        <v>236</v>
      </c>
      <c r="B237" s="24" t="s">
        <v>229</v>
      </c>
      <c r="C237" s="77">
        <v>3</v>
      </c>
      <c r="D237" s="24"/>
      <c r="E237" s="24">
        <f t="shared" si="3"/>
        <v>3</v>
      </c>
    </row>
    <row r="238" spans="1:5" x14ac:dyDescent="0.2">
      <c r="A238" s="50">
        <v>237</v>
      </c>
      <c r="B238" s="24" t="s">
        <v>230</v>
      </c>
      <c r="C238" s="77">
        <v>2</v>
      </c>
      <c r="D238" s="24"/>
      <c r="E238" s="24">
        <f t="shared" si="3"/>
        <v>2</v>
      </c>
    </row>
    <row r="239" spans="1:5" x14ac:dyDescent="0.2">
      <c r="A239" s="50">
        <v>238</v>
      </c>
      <c r="B239" s="24" t="s">
        <v>231</v>
      </c>
      <c r="C239" s="77">
        <v>3</v>
      </c>
      <c r="D239" s="24"/>
      <c r="E239" s="24">
        <f t="shared" si="3"/>
        <v>3</v>
      </c>
    </row>
    <row r="240" spans="1:5" x14ac:dyDescent="0.2">
      <c r="A240" s="50">
        <v>239</v>
      </c>
      <c r="B240" s="24" t="s">
        <v>232</v>
      </c>
      <c r="C240" s="77">
        <v>0</v>
      </c>
      <c r="D240" s="24"/>
      <c r="E240" s="24">
        <f t="shared" si="3"/>
        <v>0</v>
      </c>
    </row>
    <row r="241" spans="1:5" x14ac:dyDescent="0.2">
      <c r="A241" s="50">
        <v>240</v>
      </c>
      <c r="B241" s="24" t="s">
        <v>233</v>
      </c>
      <c r="C241" s="77">
        <v>1</v>
      </c>
      <c r="D241" s="24"/>
      <c r="E241" s="24">
        <f t="shared" si="3"/>
        <v>1</v>
      </c>
    </row>
    <row r="242" spans="1:5" x14ac:dyDescent="0.2">
      <c r="A242" s="50">
        <v>241</v>
      </c>
      <c r="B242" s="24" t="s">
        <v>2092</v>
      </c>
      <c r="C242" s="77">
        <v>85</v>
      </c>
      <c r="D242" s="24"/>
      <c r="E242" s="24">
        <f t="shared" si="3"/>
        <v>85</v>
      </c>
    </row>
    <row r="243" spans="1:5" x14ac:dyDescent="0.2">
      <c r="A243" s="50">
        <v>242</v>
      </c>
      <c r="B243" s="24" t="s">
        <v>234</v>
      </c>
      <c r="C243" s="77">
        <f>36+12</f>
        <v>48</v>
      </c>
      <c r="D243" s="24"/>
      <c r="E243" s="24">
        <f t="shared" si="3"/>
        <v>48</v>
      </c>
    </row>
    <row r="244" spans="1:5" x14ac:dyDescent="0.2">
      <c r="A244" s="50">
        <v>243</v>
      </c>
      <c r="B244" s="24" t="s">
        <v>235</v>
      </c>
      <c r="C244" s="77">
        <v>796</v>
      </c>
      <c r="D244" s="24"/>
      <c r="E244" s="24">
        <f t="shared" si="3"/>
        <v>796</v>
      </c>
    </row>
    <row r="245" spans="1:5" x14ac:dyDescent="0.2">
      <c r="A245" s="50">
        <v>244</v>
      </c>
      <c r="B245" s="24" t="s">
        <v>236</v>
      </c>
      <c r="C245" s="77">
        <v>2</v>
      </c>
      <c r="D245" s="24"/>
      <c r="E245" s="24">
        <f t="shared" si="3"/>
        <v>2</v>
      </c>
    </row>
    <row r="246" spans="1:5" x14ac:dyDescent="0.2">
      <c r="A246" s="50">
        <v>245</v>
      </c>
      <c r="B246" s="24" t="s">
        <v>237</v>
      </c>
      <c r="C246" s="77">
        <v>0</v>
      </c>
      <c r="D246" s="24"/>
      <c r="E246" s="24">
        <f t="shared" si="3"/>
        <v>0</v>
      </c>
    </row>
    <row r="247" spans="1:5" x14ac:dyDescent="0.2">
      <c r="A247" s="50">
        <v>246</v>
      </c>
      <c r="B247" s="54" t="s">
        <v>238</v>
      </c>
      <c r="C247" s="77">
        <v>3</v>
      </c>
      <c r="D247" s="24"/>
      <c r="E247" s="24">
        <f t="shared" si="3"/>
        <v>3</v>
      </c>
    </row>
    <row r="248" spans="1:5" x14ac:dyDescent="0.2">
      <c r="A248" s="50">
        <v>247</v>
      </c>
      <c r="B248" s="24" t="s">
        <v>239</v>
      </c>
      <c r="C248" s="77">
        <v>66</v>
      </c>
      <c r="D248" s="24"/>
      <c r="E248" s="24">
        <f t="shared" si="3"/>
        <v>66</v>
      </c>
    </row>
    <row r="249" spans="1:5" x14ac:dyDescent="0.2">
      <c r="A249" s="50">
        <v>248</v>
      </c>
      <c r="B249" s="54" t="s">
        <v>240</v>
      </c>
      <c r="C249" s="77">
        <v>6</v>
      </c>
      <c r="D249" s="24"/>
      <c r="E249" s="24">
        <f t="shared" si="3"/>
        <v>6</v>
      </c>
    </row>
    <row r="250" spans="1:5" x14ac:dyDescent="0.2">
      <c r="A250" s="50">
        <v>249</v>
      </c>
      <c r="B250" s="24" t="s">
        <v>241</v>
      </c>
      <c r="C250" s="77">
        <v>4</v>
      </c>
      <c r="D250" s="24"/>
      <c r="E250" s="24">
        <f t="shared" si="3"/>
        <v>4</v>
      </c>
    </row>
    <row r="251" spans="1:5" x14ac:dyDescent="0.2">
      <c r="A251" s="50">
        <v>250</v>
      </c>
      <c r="B251" s="24" t="s">
        <v>242</v>
      </c>
      <c r="C251" s="77">
        <v>3</v>
      </c>
      <c r="D251" s="24"/>
      <c r="E251" s="24">
        <f t="shared" si="3"/>
        <v>3</v>
      </c>
    </row>
    <row r="252" spans="1:5" x14ac:dyDescent="0.2">
      <c r="A252" s="50">
        <v>251</v>
      </c>
      <c r="B252" s="24" t="s">
        <v>243</v>
      </c>
      <c r="C252" s="77">
        <v>138</v>
      </c>
      <c r="D252" s="24"/>
      <c r="E252" s="24">
        <f t="shared" si="3"/>
        <v>138</v>
      </c>
    </row>
    <row r="253" spans="1:5" x14ac:dyDescent="0.2">
      <c r="A253" s="50">
        <v>252</v>
      </c>
      <c r="B253" s="24" t="s">
        <v>244</v>
      </c>
      <c r="C253" s="77">
        <v>2</v>
      </c>
      <c r="D253" s="24"/>
      <c r="E253" s="24">
        <f t="shared" si="3"/>
        <v>2</v>
      </c>
    </row>
    <row r="254" spans="1:5" x14ac:dyDescent="0.2">
      <c r="A254" s="50">
        <v>253</v>
      </c>
      <c r="B254" s="24" t="s">
        <v>245</v>
      </c>
      <c r="C254" s="77">
        <v>5</v>
      </c>
      <c r="D254" s="24"/>
      <c r="E254" s="24">
        <f t="shared" si="3"/>
        <v>5</v>
      </c>
    </row>
    <row r="255" spans="1:5" x14ac:dyDescent="0.2">
      <c r="A255" s="50">
        <v>254</v>
      </c>
      <c r="B255" s="24" t="s">
        <v>246</v>
      </c>
      <c r="C255" s="77">
        <v>92</v>
      </c>
      <c r="D255" s="24"/>
      <c r="E255" s="24">
        <f t="shared" si="3"/>
        <v>92</v>
      </c>
    </row>
    <row r="256" spans="1:5" x14ac:dyDescent="0.2">
      <c r="A256" s="50">
        <v>255</v>
      </c>
      <c r="B256" s="24" t="s">
        <v>247</v>
      </c>
      <c r="C256" s="77">
        <v>0</v>
      </c>
      <c r="D256" s="24"/>
      <c r="E256" s="24">
        <f t="shared" si="3"/>
        <v>0</v>
      </c>
    </row>
    <row r="257" spans="1:5" x14ac:dyDescent="0.2">
      <c r="A257" s="50">
        <v>256</v>
      </c>
      <c r="B257" s="24" t="s">
        <v>248</v>
      </c>
      <c r="C257" s="77">
        <v>0</v>
      </c>
      <c r="D257" s="24"/>
      <c r="E257" s="24">
        <f t="shared" si="3"/>
        <v>0</v>
      </c>
    </row>
    <row r="258" spans="1:5" x14ac:dyDescent="0.2">
      <c r="A258" s="50">
        <v>257</v>
      </c>
      <c r="B258" s="56" t="s">
        <v>249</v>
      </c>
      <c r="C258" s="77">
        <v>1</v>
      </c>
      <c r="D258" s="24"/>
      <c r="E258" s="24">
        <f t="shared" ref="E258:E321" si="4">C258-D258</f>
        <v>1</v>
      </c>
    </row>
    <row r="259" spans="1:5" x14ac:dyDescent="0.2">
      <c r="A259" s="50">
        <v>258</v>
      </c>
      <c r="B259" s="56" t="s">
        <v>250</v>
      </c>
      <c r="C259" s="77">
        <v>1</v>
      </c>
      <c r="D259" s="24"/>
      <c r="E259" s="24">
        <f t="shared" si="4"/>
        <v>1</v>
      </c>
    </row>
    <row r="260" spans="1:5" x14ac:dyDescent="0.2">
      <c r="A260" s="50">
        <v>259</v>
      </c>
      <c r="B260" s="56" t="s">
        <v>251</v>
      </c>
      <c r="C260" s="77">
        <v>1</v>
      </c>
      <c r="D260" s="24"/>
      <c r="E260" s="24">
        <f t="shared" si="4"/>
        <v>1</v>
      </c>
    </row>
    <row r="261" spans="1:5" x14ac:dyDescent="0.2">
      <c r="A261" s="50">
        <v>260</v>
      </c>
      <c r="B261" s="56" t="s">
        <v>252</v>
      </c>
      <c r="C261" s="77">
        <v>1</v>
      </c>
      <c r="D261" s="24"/>
      <c r="E261" s="24">
        <f t="shared" si="4"/>
        <v>1</v>
      </c>
    </row>
    <row r="262" spans="1:5" x14ac:dyDescent="0.2">
      <c r="A262" s="50">
        <v>261</v>
      </c>
      <c r="B262" s="56" t="s">
        <v>253</v>
      </c>
      <c r="C262" s="77">
        <v>1</v>
      </c>
      <c r="D262" s="24"/>
      <c r="E262" s="24">
        <f t="shared" si="4"/>
        <v>1</v>
      </c>
    </row>
    <row r="263" spans="1:5" x14ac:dyDescent="0.2">
      <c r="A263" s="50">
        <v>262</v>
      </c>
      <c r="B263" s="56" t="s">
        <v>254</v>
      </c>
      <c r="C263" s="77">
        <v>1</v>
      </c>
      <c r="D263" s="24"/>
      <c r="E263" s="24">
        <f t="shared" si="4"/>
        <v>1</v>
      </c>
    </row>
    <row r="264" spans="1:5" x14ac:dyDescent="0.2">
      <c r="A264" s="50">
        <v>263</v>
      </c>
      <c r="B264" s="56" t="s">
        <v>255</v>
      </c>
      <c r="C264" s="77">
        <v>1</v>
      </c>
      <c r="D264" s="24"/>
      <c r="E264" s="24">
        <f t="shared" si="4"/>
        <v>1</v>
      </c>
    </row>
    <row r="265" spans="1:5" x14ac:dyDescent="0.2">
      <c r="A265" s="50">
        <v>264</v>
      </c>
      <c r="B265" s="56" t="s">
        <v>2353</v>
      </c>
      <c r="C265" s="77">
        <v>0</v>
      </c>
      <c r="D265" s="24"/>
      <c r="E265" s="24">
        <f t="shared" si="4"/>
        <v>0</v>
      </c>
    </row>
    <row r="266" spans="1:5" x14ac:dyDescent="0.2">
      <c r="A266" s="50">
        <v>265</v>
      </c>
      <c r="B266" s="56" t="s">
        <v>256</v>
      </c>
      <c r="C266" s="77">
        <v>1</v>
      </c>
      <c r="D266" s="24"/>
      <c r="E266" s="24">
        <f t="shared" si="4"/>
        <v>1</v>
      </c>
    </row>
    <row r="267" spans="1:5" x14ac:dyDescent="0.2">
      <c r="A267" s="50">
        <v>266</v>
      </c>
      <c r="B267" s="56" t="s">
        <v>257</v>
      </c>
      <c r="C267" s="77">
        <v>1</v>
      </c>
      <c r="D267" s="24"/>
      <c r="E267" s="24">
        <f t="shared" si="4"/>
        <v>1</v>
      </c>
    </row>
    <row r="268" spans="1:5" x14ac:dyDescent="0.2">
      <c r="A268" s="50">
        <v>267</v>
      </c>
      <c r="B268" s="56" t="s">
        <v>258</v>
      </c>
      <c r="C268" s="77">
        <v>1</v>
      </c>
      <c r="D268" s="24"/>
      <c r="E268" s="24">
        <f t="shared" si="4"/>
        <v>1</v>
      </c>
    </row>
    <row r="269" spans="1:5" x14ac:dyDescent="0.2">
      <c r="A269" s="50">
        <v>268</v>
      </c>
      <c r="B269" s="56" t="s">
        <v>259</v>
      </c>
      <c r="C269" s="77">
        <v>1</v>
      </c>
      <c r="D269" s="24"/>
      <c r="E269" s="24">
        <f t="shared" si="4"/>
        <v>1</v>
      </c>
    </row>
    <row r="270" spans="1:5" x14ac:dyDescent="0.2">
      <c r="A270" s="50">
        <v>269</v>
      </c>
      <c r="B270" s="56" t="s">
        <v>260</v>
      </c>
      <c r="C270" s="77">
        <v>1</v>
      </c>
      <c r="D270" s="24"/>
      <c r="E270" s="24">
        <f t="shared" si="4"/>
        <v>1</v>
      </c>
    </row>
    <row r="271" spans="1:5" x14ac:dyDescent="0.2">
      <c r="A271" s="50">
        <v>270</v>
      </c>
      <c r="B271" s="24" t="s">
        <v>2166</v>
      </c>
      <c r="C271" s="77">
        <v>1</v>
      </c>
      <c r="D271" s="24"/>
      <c r="E271" s="24">
        <f t="shared" si="4"/>
        <v>1</v>
      </c>
    </row>
    <row r="272" spans="1:5" x14ac:dyDescent="0.2">
      <c r="A272" s="50">
        <v>271</v>
      </c>
      <c r="B272" s="24" t="s">
        <v>261</v>
      </c>
      <c r="C272" s="77">
        <v>0</v>
      </c>
      <c r="D272" s="24"/>
      <c r="E272" s="24">
        <f t="shared" si="4"/>
        <v>0</v>
      </c>
    </row>
    <row r="273" spans="1:5" x14ac:dyDescent="0.2">
      <c r="A273" s="50">
        <v>272</v>
      </c>
      <c r="B273" s="24" t="s">
        <v>262</v>
      </c>
      <c r="C273" s="77">
        <v>0</v>
      </c>
      <c r="D273" s="24"/>
      <c r="E273" s="24">
        <f t="shared" si="4"/>
        <v>0</v>
      </c>
    </row>
    <row r="274" spans="1:5" x14ac:dyDescent="0.2">
      <c r="A274" s="50">
        <v>273</v>
      </c>
      <c r="B274" s="24" t="s">
        <v>263</v>
      </c>
      <c r="C274" s="77">
        <v>3</v>
      </c>
      <c r="D274" s="24"/>
      <c r="E274" s="24">
        <f t="shared" si="4"/>
        <v>3</v>
      </c>
    </row>
    <row r="275" spans="1:5" x14ac:dyDescent="0.2">
      <c r="A275" s="50">
        <v>274</v>
      </c>
      <c r="B275" s="24" t="s">
        <v>264</v>
      </c>
      <c r="C275" s="77">
        <v>33</v>
      </c>
      <c r="D275" s="24"/>
      <c r="E275" s="24">
        <f t="shared" si="4"/>
        <v>33</v>
      </c>
    </row>
    <row r="276" spans="1:5" x14ac:dyDescent="0.2">
      <c r="A276" s="50">
        <v>275</v>
      </c>
      <c r="B276" s="24" t="s">
        <v>265</v>
      </c>
      <c r="C276" s="77">
        <v>2</v>
      </c>
      <c r="D276" s="24"/>
      <c r="E276" s="24">
        <f t="shared" si="4"/>
        <v>2</v>
      </c>
    </row>
    <row r="277" spans="1:5" x14ac:dyDescent="0.2">
      <c r="A277" s="50">
        <v>276</v>
      </c>
      <c r="B277" s="24" t="s">
        <v>266</v>
      </c>
      <c r="C277" s="77">
        <v>9</v>
      </c>
      <c r="D277" s="24">
        <f>3</f>
        <v>3</v>
      </c>
      <c r="E277" s="24">
        <f t="shared" si="4"/>
        <v>6</v>
      </c>
    </row>
    <row r="278" spans="1:5" x14ac:dyDescent="0.2">
      <c r="A278" s="50">
        <v>277</v>
      </c>
      <c r="B278" s="24" t="s">
        <v>267</v>
      </c>
      <c r="C278" s="77">
        <v>8</v>
      </c>
      <c r="D278" s="24"/>
      <c r="E278" s="24">
        <f t="shared" si="4"/>
        <v>8</v>
      </c>
    </row>
    <row r="279" spans="1:5" x14ac:dyDescent="0.2">
      <c r="A279" s="50">
        <v>278</v>
      </c>
      <c r="B279" s="24" t="s">
        <v>268</v>
      </c>
      <c r="C279" s="77">
        <v>5</v>
      </c>
      <c r="D279" s="24"/>
      <c r="E279" s="24">
        <f t="shared" si="4"/>
        <v>5</v>
      </c>
    </row>
    <row r="280" spans="1:5" x14ac:dyDescent="0.2">
      <c r="A280" s="50">
        <v>279</v>
      </c>
      <c r="B280" s="24" t="s">
        <v>269</v>
      </c>
      <c r="C280" s="77">
        <v>1</v>
      </c>
      <c r="D280" s="24"/>
      <c r="E280" s="24">
        <f t="shared" si="4"/>
        <v>1</v>
      </c>
    </row>
    <row r="281" spans="1:5" x14ac:dyDescent="0.2">
      <c r="A281" s="50">
        <v>280</v>
      </c>
      <c r="B281" s="24" t="s">
        <v>270</v>
      </c>
      <c r="C281" s="77">
        <v>152</v>
      </c>
      <c r="D281" s="24"/>
      <c r="E281" s="24">
        <f t="shared" si="4"/>
        <v>152</v>
      </c>
    </row>
    <row r="282" spans="1:5" x14ac:dyDescent="0.2">
      <c r="A282" s="50">
        <v>281</v>
      </c>
      <c r="B282" s="24" t="s">
        <v>271</v>
      </c>
      <c r="C282" s="77">
        <v>12</v>
      </c>
      <c r="D282" s="24">
        <f>5</f>
        <v>5</v>
      </c>
      <c r="E282" s="24">
        <f t="shared" si="4"/>
        <v>7</v>
      </c>
    </row>
    <row r="283" spans="1:5" x14ac:dyDescent="0.2">
      <c r="A283" s="50">
        <v>282</v>
      </c>
      <c r="B283" s="24" t="s">
        <v>272</v>
      </c>
      <c r="C283" s="77">
        <v>11</v>
      </c>
      <c r="D283" s="24"/>
      <c r="E283" s="24">
        <f t="shared" si="4"/>
        <v>11</v>
      </c>
    </row>
    <row r="284" spans="1:5" x14ac:dyDescent="0.2">
      <c r="A284" s="50">
        <v>283</v>
      </c>
      <c r="B284" s="24" t="s">
        <v>273</v>
      </c>
      <c r="C284" s="77">
        <v>12</v>
      </c>
      <c r="D284" s="24"/>
      <c r="E284" s="24">
        <f t="shared" si="4"/>
        <v>12</v>
      </c>
    </row>
    <row r="285" spans="1:5" x14ac:dyDescent="0.2">
      <c r="A285" s="50">
        <v>284</v>
      </c>
      <c r="B285" s="24" t="s">
        <v>274</v>
      </c>
      <c r="C285" s="77">
        <v>0</v>
      </c>
      <c r="D285" s="24"/>
      <c r="E285" s="24">
        <f t="shared" si="4"/>
        <v>0</v>
      </c>
    </row>
    <row r="286" spans="1:5" x14ac:dyDescent="0.2">
      <c r="A286" s="50">
        <v>285</v>
      </c>
      <c r="B286" s="24" t="s">
        <v>275</v>
      </c>
      <c r="C286" s="77">
        <v>1</v>
      </c>
      <c r="D286" s="24"/>
      <c r="E286" s="24">
        <f t="shared" si="4"/>
        <v>1</v>
      </c>
    </row>
    <row r="287" spans="1:5" x14ac:dyDescent="0.2">
      <c r="A287" s="50">
        <v>285</v>
      </c>
      <c r="B287" s="24" t="s">
        <v>2406</v>
      </c>
      <c r="C287" s="77">
        <f>11+11</f>
        <v>22</v>
      </c>
      <c r="D287" s="24">
        <f>1</f>
        <v>1</v>
      </c>
      <c r="E287" s="24">
        <f t="shared" si="4"/>
        <v>21</v>
      </c>
    </row>
    <row r="288" spans="1:5" x14ac:dyDescent="0.2">
      <c r="A288" s="50">
        <v>286</v>
      </c>
      <c r="B288" s="24" t="s">
        <v>2407</v>
      </c>
      <c r="C288" s="77">
        <v>0</v>
      </c>
      <c r="D288" s="24"/>
      <c r="E288" s="24">
        <f t="shared" si="4"/>
        <v>0</v>
      </c>
    </row>
    <row r="289" spans="1:5" x14ac:dyDescent="0.2">
      <c r="A289" s="50">
        <v>287</v>
      </c>
      <c r="B289" s="24" t="s">
        <v>276</v>
      </c>
      <c r="C289" s="77">
        <v>13</v>
      </c>
      <c r="D289" s="24"/>
      <c r="E289" s="24">
        <f t="shared" si="4"/>
        <v>13</v>
      </c>
    </row>
    <row r="290" spans="1:5" x14ac:dyDescent="0.2">
      <c r="A290" s="50">
        <v>288</v>
      </c>
      <c r="B290" s="24" t="s">
        <v>277</v>
      </c>
      <c r="C290" s="77">
        <v>1</v>
      </c>
      <c r="D290" s="24"/>
      <c r="E290" s="24">
        <f t="shared" si="4"/>
        <v>1</v>
      </c>
    </row>
    <row r="291" spans="1:5" x14ac:dyDescent="0.2">
      <c r="A291" s="50">
        <v>289</v>
      </c>
      <c r="B291" s="24" t="s">
        <v>278</v>
      </c>
      <c r="C291" s="77">
        <v>2</v>
      </c>
      <c r="D291" s="24"/>
      <c r="E291" s="24">
        <f t="shared" si="4"/>
        <v>2</v>
      </c>
    </row>
    <row r="292" spans="1:5" x14ac:dyDescent="0.2">
      <c r="A292" s="50">
        <v>290</v>
      </c>
      <c r="B292" s="24" t="s">
        <v>279</v>
      </c>
      <c r="C292" s="77">
        <v>6</v>
      </c>
      <c r="D292" s="24">
        <f>1</f>
        <v>1</v>
      </c>
      <c r="E292" s="24">
        <f t="shared" si="4"/>
        <v>5</v>
      </c>
    </row>
    <row r="293" spans="1:5" x14ac:dyDescent="0.2">
      <c r="A293" s="50">
        <v>291</v>
      </c>
      <c r="B293" s="24" t="s">
        <v>280</v>
      </c>
      <c r="C293" s="77">
        <v>0</v>
      </c>
      <c r="D293" s="24"/>
      <c r="E293" s="24">
        <f t="shared" si="4"/>
        <v>0</v>
      </c>
    </row>
    <row r="294" spans="1:5" x14ac:dyDescent="0.2">
      <c r="A294" s="50">
        <v>292</v>
      </c>
      <c r="B294" s="24" t="s">
        <v>281</v>
      </c>
      <c r="C294" s="77">
        <v>6</v>
      </c>
      <c r="D294" s="24"/>
      <c r="E294" s="24">
        <f t="shared" si="4"/>
        <v>6</v>
      </c>
    </row>
    <row r="295" spans="1:5" x14ac:dyDescent="0.2">
      <c r="A295" s="50">
        <v>293</v>
      </c>
      <c r="B295" s="24" t="s">
        <v>282</v>
      </c>
      <c r="C295" s="77">
        <v>0</v>
      </c>
      <c r="D295" s="24"/>
      <c r="E295" s="24">
        <f t="shared" si="4"/>
        <v>0</v>
      </c>
    </row>
    <row r="296" spans="1:5" x14ac:dyDescent="0.2">
      <c r="A296" s="50">
        <v>294</v>
      </c>
      <c r="B296" s="24" t="s">
        <v>283</v>
      </c>
      <c r="C296" s="77">
        <v>3</v>
      </c>
      <c r="D296" s="24"/>
      <c r="E296" s="24">
        <f t="shared" si="4"/>
        <v>3</v>
      </c>
    </row>
    <row r="297" spans="1:5" x14ac:dyDescent="0.2">
      <c r="A297" s="50">
        <v>295</v>
      </c>
      <c r="B297" s="24" t="s">
        <v>284</v>
      </c>
      <c r="C297" s="77">
        <v>6</v>
      </c>
      <c r="D297" s="24"/>
      <c r="E297" s="24">
        <f t="shared" si="4"/>
        <v>6</v>
      </c>
    </row>
    <row r="298" spans="1:5" x14ac:dyDescent="0.2">
      <c r="A298" s="50">
        <v>296</v>
      </c>
      <c r="B298" s="24" t="s">
        <v>285</v>
      </c>
      <c r="C298" s="77">
        <v>1</v>
      </c>
      <c r="D298" s="24"/>
      <c r="E298" s="24">
        <f t="shared" si="4"/>
        <v>1</v>
      </c>
    </row>
    <row r="299" spans="1:5" x14ac:dyDescent="0.2">
      <c r="A299" s="50">
        <v>297</v>
      </c>
      <c r="B299" s="24" t="s">
        <v>286</v>
      </c>
      <c r="C299" s="77">
        <v>22</v>
      </c>
      <c r="D299" s="24"/>
      <c r="E299" s="24">
        <f t="shared" si="4"/>
        <v>22</v>
      </c>
    </row>
    <row r="300" spans="1:5" x14ac:dyDescent="0.2">
      <c r="A300" s="50">
        <v>298</v>
      </c>
      <c r="B300" s="24" t="s">
        <v>287</v>
      </c>
      <c r="C300" s="77">
        <v>67</v>
      </c>
      <c r="D300" s="24"/>
      <c r="E300" s="24">
        <f t="shared" si="4"/>
        <v>67</v>
      </c>
    </row>
    <row r="301" spans="1:5" x14ac:dyDescent="0.2">
      <c r="A301" s="50">
        <v>299</v>
      </c>
      <c r="B301" s="24" t="s">
        <v>288</v>
      </c>
      <c r="C301" s="77">
        <v>58</v>
      </c>
      <c r="D301" s="24"/>
      <c r="E301" s="24">
        <f t="shared" si="4"/>
        <v>58</v>
      </c>
    </row>
    <row r="302" spans="1:5" x14ac:dyDescent="0.2">
      <c r="A302" s="50">
        <v>300</v>
      </c>
      <c r="B302" s="24" t="s">
        <v>289</v>
      </c>
      <c r="C302" s="77">
        <v>4</v>
      </c>
      <c r="D302" s="24"/>
      <c r="E302" s="24">
        <f t="shared" si="4"/>
        <v>4</v>
      </c>
    </row>
    <row r="303" spans="1:5" x14ac:dyDescent="0.2">
      <c r="A303" s="50">
        <v>301</v>
      </c>
      <c r="B303" s="24" t="s">
        <v>290</v>
      </c>
      <c r="C303" s="77">
        <v>0</v>
      </c>
      <c r="D303" s="24"/>
      <c r="E303" s="24">
        <f t="shared" si="4"/>
        <v>0</v>
      </c>
    </row>
    <row r="304" spans="1:5" x14ac:dyDescent="0.2">
      <c r="A304" s="50">
        <v>302</v>
      </c>
      <c r="B304" s="24" t="s">
        <v>291</v>
      </c>
      <c r="C304" s="77">
        <v>20</v>
      </c>
      <c r="D304" s="24"/>
      <c r="E304" s="24">
        <f t="shared" si="4"/>
        <v>20</v>
      </c>
    </row>
    <row r="305" spans="1:5" x14ac:dyDescent="0.2">
      <c r="A305" s="50">
        <v>303</v>
      </c>
      <c r="B305" s="24" t="s">
        <v>292</v>
      </c>
      <c r="C305" s="77">
        <v>5</v>
      </c>
      <c r="D305" s="24"/>
      <c r="E305" s="24">
        <f t="shared" si="4"/>
        <v>5</v>
      </c>
    </row>
    <row r="306" spans="1:5" x14ac:dyDescent="0.2">
      <c r="A306" s="50">
        <v>304</v>
      </c>
      <c r="B306" s="24" t="s">
        <v>293</v>
      </c>
      <c r="C306" s="77">
        <v>21</v>
      </c>
      <c r="D306" s="24"/>
      <c r="E306" s="24">
        <f t="shared" si="4"/>
        <v>21</v>
      </c>
    </row>
    <row r="307" spans="1:5" x14ac:dyDescent="0.2">
      <c r="A307" s="50">
        <v>305</v>
      </c>
      <c r="B307" s="24" t="s">
        <v>294</v>
      </c>
      <c r="C307" s="77">
        <v>9</v>
      </c>
      <c r="D307" s="24"/>
      <c r="E307" s="24">
        <f t="shared" si="4"/>
        <v>9</v>
      </c>
    </row>
    <row r="308" spans="1:5" x14ac:dyDescent="0.2">
      <c r="A308" s="50">
        <v>306</v>
      </c>
      <c r="B308" s="24" t="s">
        <v>295</v>
      </c>
      <c r="C308" s="77">
        <v>3</v>
      </c>
      <c r="D308" s="24"/>
      <c r="E308" s="24">
        <f t="shared" si="4"/>
        <v>3</v>
      </c>
    </row>
    <row r="309" spans="1:5" x14ac:dyDescent="0.2">
      <c r="A309" s="50">
        <v>307</v>
      </c>
      <c r="B309" s="24" t="s">
        <v>296</v>
      </c>
      <c r="C309" s="77">
        <v>2</v>
      </c>
      <c r="D309" s="24"/>
      <c r="E309" s="24">
        <f t="shared" si="4"/>
        <v>2</v>
      </c>
    </row>
    <row r="310" spans="1:5" x14ac:dyDescent="0.2">
      <c r="A310" s="50">
        <v>308</v>
      </c>
      <c r="B310" s="24" t="s">
        <v>297</v>
      </c>
      <c r="C310" s="77">
        <v>2</v>
      </c>
      <c r="D310" s="24"/>
      <c r="E310" s="24">
        <f t="shared" si="4"/>
        <v>2</v>
      </c>
    </row>
    <row r="311" spans="1:5" x14ac:dyDescent="0.2">
      <c r="A311" s="50">
        <v>309</v>
      </c>
      <c r="B311" s="24" t="s">
        <v>298</v>
      </c>
      <c r="C311" s="77">
        <v>5</v>
      </c>
      <c r="D311" s="24"/>
      <c r="E311" s="24">
        <f t="shared" si="4"/>
        <v>5</v>
      </c>
    </row>
    <row r="312" spans="1:5" x14ac:dyDescent="0.2">
      <c r="A312" s="50">
        <v>310</v>
      </c>
      <c r="B312" s="24" t="s">
        <v>299</v>
      </c>
      <c r="C312" s="77">
        <v>4</v>
      </c>
      <c r="D312" s="24"/>
      <c r="E312" s="24">
        <f t="shared" si="4"/>
        <v>4</v>
      </c>
    </row>
    <row r="313" spans="1:5" x14ac:dyDescent="0.2">
      <c r="A313" s="50">
        <v>311</v>
      </c>
      <c r="B313" s="24" t="s">
        <v>300</v>
      </c>
      <c r="C313" s="77">
        <v>11</v>
      </c>
      <c r="D313" s="24"/>
      <c r="E313" s="24">
        <f t="shared" si="4"/>
        <v>11</v>
      </c>
    </row>
    <row r="314" spans="1:5" x14ac:dyDescent="0.2">
      <c r="A314" s="50">
        <v>312</v>
      </c>
      <c r="B314" s="24" t="s">
        <v>301</v>
      </c>
      <c r="C314" s="77">
        <v>1</v>
      </c>
      <c r="D314" s="24"/>
      <c r="E314" s="24">
        <f t="shared" si="4"/>
        <v>1</v>
      </c>
    </row>
    <row r="315" spans="1:5" x14ac:dyDescent="0.2">
      <c r="A315" s="50">
        <v>313</v>
      </c>
      <c r="B315" s="24" t="s">
        <v>302</v>
      </c>
      <c r="C315" s="77">
        <v>5</v>
      </c>
      <c r="D315" s="24"/>
      <c r="E315" s="24">
        <f t="shared" si="4"/>
        <v>5</v>
      </c>
    </row>
    <row r="316" spans="1:5" x14ac:dyDescent="0.2">
      <c r="A316" s="50">
        <v>314</v>
      </c>
      <c r="B316" s="24" t="s">
        <v>303</v>
      </c>
      <c r="C316" s="77">
        <f>10+5</f>
        <v>15</v>
      </c>
      <c r="D316" s="24">
        <f>2</f>
        <v>2</v>
      </c>
      <c r="E316" s="24">
        <f t="shared" si="4"/>
        <v>13</v>
      </c>
    </row>
    <row r="317" spans="1:5" x14ac:dyDescent="0.2">
      <c r="A317" s="50">
        <v>315</v>
      </c>
      <c r="B317" s="24" t="s">
        <v>304</v>
      </c>
      <c r="C317" s="77">
        <v>4</v>
      </c>
      <c r="D317" s="24"/>
      <c r="E317" s="24">
        <f t="shared" si="4"/>
        <v>4</v>
      </c>
    </row>
    <row r="318" spans="1:5" x14ac:dyDescent="0.2">
      <c r="A318" s="50">
        <v>316</v>
      </c>
      <c r="B318" s="24" t="s">
        <v>305</v>
      </c>
      <c r="C318" s="77">
        <v>1</v>
      </c>
      <c r="D318" s="24"/>
      <c r="E318" s="24">
        <f t="shared" si="4"/>
        <v>1</v>
      </c>
    </row>
    <row r="319" spans="1:5" x14ac:dyDescent="0.2">
      <c r="A319" s="50">
        <v>317</v>
      </c>
      <c r="B319" s="24" t="s">
        <v>306</v>
      </c>
      <c r="C319" s="77">
        <v>2</v>
      </c>
      <c r="D319" s="24"/>
      <c r="E319" s="24">
        <f t="shared" si="4"/>
        <v>2</v>
      </c>
    </row>
    <row r="320" spans="1:5" x14ac:dyDescent="0.2">
      <c r="A320" s="50">
        <v>318</v>
      </c>
      <c r="B320" s="24" t="s">
        <v>79</v>
      </c>
      <c r="C320" s="77">
        <v>1</v>
      </c>
      <c r="D320" s="24"/>
      <c r="E320" s="24">
        <f t="shared" si="4"/>
        <v>1</v>
      </c>
    </row>
    <row r="321" spans="1:5" x14ac:dyDescent="0.2">
      <c r="A321" s="50">
        <v>319</v>
      </c>
      <c r="B321" s="24" t="s">
        <v>307</v>
      </c>
      <c r="C321" s="77">
        <v>2</v>
      </c>
      <c r="D321" s="24"/>
      <c r="E321" s="24">
        <f t="shared" si="4"/>
        <v>2</v>
      </c>
    </row>
    <row r="322" spans="1:5" x14ac:dyDescent="0.2">
      <c r="A322" s="50">
        <v>320</v>
      </c>
      <c r="B322" s="24" t="s">
        <v>308</v>
      </c>
      <c r="C322" s="77">
        <v>5</v>
      </c>
      <c r="D322" s="24"/>
      <c r="E322" s="24">
        <f t="shared" ref="E322:E385" si="5">C322-D322</f>
        <v>5</v>
      </c>
    </row>
    <row r="323" spans="1:5" x14ac:dyDescent="0.2">
      <c r="A323" s="50">
        <v>321</v>
      </c>
      <c r="B323" s="24" t="s">
        <v>309</v>
      </c>
      <c r="C323" s="77">
        <v>4</v>
      </c>
      <c r="D323" s="24"/>
      <c r="E323" s="24">
        <f t="shared" si="5"/>
        <v>4</v>
      </c>
    </row>
    <row r="324" spans="1:5" x14ac:dyDescent="0.2">
      <c r="A324" s="50">
        <v>322</v>
      </c>
      <c r="B324" s="24" t="s">
        <v>310</v>
      </c>
      <c r="C324" s="77">
        <v>2</v>
      </c>
      <c r="D324" s="24"/>
      <c r="E324" s="24">
        <f t="shared" si="5"/>
        <v>2</v>
      </c>
    </row>
    <row r="325" spans="1:5" x14ac:dyDescent="0.2">
      <c r="A325" s="50">
        <v>323</v>
      </c>
      <c r="B325" s="24" t="s">
        <v>311</v>
      </c>
      <c r="C325" s="77">
        <v>5</v>
      </c>
      <c r="D325" s="24"/>
      <c r="E325" s="24">
        <f t="shared" si="5"/>
        <v>5</v>
      </c>
    </row>
    <row r="326" spans="1:5" x14ac:dyDescent="0.2">
      <c r="A326" s="50">
        <v>324</v>
      </c>
      <c r="B326" s="24" t="s">
        <v>312</v>
      </c>
      <c r="C326" s="77">
        <v>7</v>
      </c>
      <c r="D326" s="24"/>
      <c r="E326" s="24">
        <f t="shared" si="5"/>
        <v>7</v>
      </c>
    </row>
    <row r="327" spans="1:5" x14ac:dyDescent="0.2">
      <c r="A327" s="50">
        <v>325</v>
      </c>
      <c r="B327" s="24" t="s">
        <v>2083</v>
      </c>
      <c r="C327" s="77">
        <v>17</v>
      </c>
      <c r="D327" s="24"/>
      <c r="E327" s="24">
        <f t="shared" si="5"/>
        <v>17</v>
      </c>
    </row>
    <row r="328" spans="1:5" x14ac:dyDescent="0.2">
      <c r="A328" s="50">
        <v>326</v>
      </c>
      <c r="B328" s="24" t="s">
        <v>313</v>
      </c>
      <c r="C328" s="77">
        <v>1</v>
      </c>
      <c r="D328" s="24"/>
      <c r="E328" s="24">
        <f t="shared" si="5"/>
        <v>1</v>
      </c>
    </row>
    <row r="329" spans="1:5" x14ac:dyDescent="0.2">
      <c r="A329" s="50">
        <v>327</v>
      </c>
      <c r="B329" s="24" t="s">
        <v>314</v>
      </c>
      <c r="C329" s="77">
        <v>1</v>
      </c>
      <c r="D329" s="24"/>
      <c r="E329" s="24">
        <f t="shared" si="5"/>
        <v>1</v>
      </c>
    </row>
    <row r="330" spans="1:5" x14ac:dyDescent="0.2">
      <c r="A330" s="50">
        <v>328</v>
      </c>
      <c r="B330" s="24" t="s">
        <v>315</v>
      </c>
      <c r="C330" s="77">
        <v>3</v>
      </c>
      <c r="D330" s="24">
        <f>1</f>
        <v>1</v>
      </c>
      <c r="E330" s="24">
        <f t="shared" si="5"/>
        <v>2</v>
      </c>
    </row>
    <row r="331" spans="1:5" x14ac:dyDescent="0.2">
      <c r="A331" s="50">
        <v>329</v>
      </c>
      <c r="B331" s="24" t="s">
        <v>316</v>
      </c>
      <c r="C331" s="77">
        <v>4</v>
      </c>
      <c r="D331" s="24">
        <f>1</f>
        <v>1</v>
      </c>
      <c r="E331" s="24">
        <f t="shared" si="5"/>
        <v>3</v>
      </c>
    </row>
    <row r="332" spans="1:5" x14ac:dyDescent="0.2">
      <c r="A332" s="50">
        <v>330</v>
      </c>
      <c r="B332" s="24" t="s">
        <v>317</v>
      </c>
      <c r="C332" s="77">
        <v>7</v>
      </c>
      <c r="D332" s="24">
        <f>2+1+1</f>
        <v>4</v>
      </c>
      <c r="E332" s="24">
        <f t="shared" si="5"/>
        <v>3</v>
      </c>
    </row>
    <row r="333" spans="1:5" x14ac:dyDescent="0.2">
      <c r="A333" s="50">
        <v>331</v>
      </c>
      <c r="B333" s="24" t="s">
        <v>318</v>
      </c>
      <c r="C333" s="77">
        <v>4</v>
      </c>
      <c r="D333" s="24"/>
      <c r="E333" s="24">
        <f t="shared" si="5"/>
        <v>4</v>
      </c>
    </row>
    <row r="334" spans="1:5" x14ac:dyDescent="0.2">
      <c r="A334" s="50">
        <v>332</v>
      </c>
      <c r="B334" s="24" t="s">
        <v>319</v>
      </c>
      <c r="C334" s="77">
        <v>4</v>
      </c>
      <c r="D334" s="24"/>
      <c r="E334" s="24">
        <f t="shared" si="5"/>
        <v>4</v>
      </c>
    </row>
    <row r="335" spans="1:5" x14ac:dyDescent="0.2">
      <c r="A335" s="50">
        <v>333</v>
      </c>
      <c r="B335" s="24" t="s">
        <v>320</v>
      </c>
      <c r="C335" s="77">
        <v>18</v>
      </c>
      <c r="D335" s="24"/>
      <c r="E335" s="24">
        <f t="shared" si="5"/>
        <v>18</v>
      </c>
    </row>
    <row r="336" spans="1:5" x14ac:dyDescent="0.2">
      <c r="A336" s="50">
        <v>334</v>
      </c>
      <c r="B336" s="24" t="s">
        <v>321</v>
      </c>
      <c r="C336" s="77">
        <v>5</v>
      </c>
      <c r="D336" s="24"/>
      <c r="E336" s="24">
        <f t="shared" si="5"/>
        <v>5</v>
      </c>
    </row>
    <row r="337" spans="1:5" x14ac:dyDescent="0.2">
      <c r="A337" s="50">
        <v>335</v>
      </c>
      <c r="B337" s="24" t="s">
        <v>322</v>
      </c>
      <c r="C337" s="77">
        <v>1</v>
      </c>
      <c r="D337" s="24"/>
      <c r="E337" s="24">
        <f t="shared" si="5"/>
        <v>1</v>
      </c>
    </row>
    <row r="338" spans="1:5" x14ac:dyDescent="0.2">
      <c r="A338" s="50">
        <v>336</v>
      </c>
      <c r="B338" s="24" t="s">
        <v>323</v>
      </c>
      <c r="C338" s="77">
        <v>1</v>
      </c>
      <c r="D338" s="24"/>
      <c r="E338" s="24">
        <f t="shared" si="5"/>
        <v>1</v>
      </c>
    </row>
    <row r="339" spans="1:5" x14ac:dyDescent="0.2">
      <c r="A339" s="50">
        <v>337</v>
      </c>
      <c r="B339" s="24" t="s">
        <v>324</v>
      </c>
      <c r="C339" s="77">
        <v>1</v>
      </c>
      <c r="D339" s="24"/>
      <c r="E339" s="24">
        <f t="shared" si="5"/>
        <v>1</v>
      </c>
    </row>
    <row r="340" spans="1:5" x14ac:dyDescent="0.2">
      <c r="A340" s="50">
        <v>338</v>
      </c>
      <c r="B340" s="24" t="s">
        <v>325</v>
      </c>
      <c r="C340" s="77">
        <v>1</v>
      </c>
      <c r="D340" s="24"/>
      <c r="E340" s="24">
        <f t="shared" si="5"/>
        <v>1</v>
      </c>
    </row>
    <row r="341" spans="1:5" x14ac:dyDescent="0.2">
      <c r="A341" s="50">
        <v>339</v>
      </c>
      <c r="B341" s="24" t="s">
        <v>326</v>
      </c>
      <c r="C341" s="77">
        <v>10</v>
      </c>
      <c r="D341" s="24"/>
      <c r="E341" s="24">
        <f t="shared" si="5"/>
        <v>10</v>
      </c>
    </row>
    <row r="342" spans="1:5" x14ac:dyDescent="0.2">
      <c r="A342" s="50">
        <v>340</v>
      </c>
      <c r="B342" s="24" t="s">
        <v>327</v>
      </c>
      <c r="C342" s="77">
        <v>14</v>
      </c>
      <c r="D342" s="24"/>
      <c r="E342" s="24">
        <f t="shared" si="5"/>
        <v>14</v>
      </c>
    </row>
    <row r="343" spans="1:5" x14ac:dyDescent="0.2">
      <c r="A343" s="50">
        <v>341</v>
      </c>
      <c r="B343" s="24" t="s">
        <v>328</v>
      </c>
      <c r="C343" s="77">
        <v>3</v>
      </c>
      <c r="D343" s="24"/>
      <c r="E343" s="24">
        <f t="shared" si="5"/>
        <v>3</v>
      </c>
    </row>
    <row r="344" spans="1:5" x14ac:dyDescent="0.2">
      <c r="A344" s="50">
        <v>342</v>
      </c>
      <c r="B344" s="24" t="s">
        <v>329</v>
      </c>
      <c r="C344" s="77">
        <v>11</v>
      </c>
      <c r="D344" s="24"/>
      <c r="E344" s="24">
        <f t="shared" si="5"/>
        <v>11</v>
      </c>
    </row>
    <row r="345" spans="1:5" x14ac:dyDescent="0.2">
      <c r="A345" s="50">
        <v>343</v>
      </c>
      <c r="B345" s="24" t="s">
        <v>330</v>
      </c>
      <c r="C345" s="77">
        <v>19</v>
      </c>
      <c r="D345" s="24"/>
      <c r="E345" s="24">
        <f t="shared" si="5"/>
        <v>19</v>
      </c>
    </row>
    <row r="346" spans="1:5" x14ac:dyDescent="0.2">
      <c r="A346" s="50">
        <v>344</v>
      </c>
      <c r="B346" s="24" t="s">
        <v>331</v>
      </c>
      <c r="C346" s="77">
        <v>0</v>
      </c>
      <c r="D346" s="24"/>
      <c r="E346" s="24">
        <f t="shared" si="5"/>
        <v>0</v>
      </c>
    </row>
    <row r="347" spans="1:5" x14ac:dyDescent="0.2">
      <c r="A347" s="50">
        <v>345</v>
      </c>
      <c r="B347" s="24" t="s">
        <v>332</v>
      </c>
      <c r="C347" s="77">
        <v>9</v>
      </c>
      <c r="D347" s="24"/>
      <c r="E347" s="24">
        <f t="shared" si="5"/>
        <v>9</v>
      </c>
    </row>
    <row r="348" spans="1:5" x14ac:dyDescent="0.2">
      <c r="A348" s="50">
        <v>346</v>
      </c>
      <c r="B348" s="24" t="s">
        <v>333</v>
      </c>
      <c r="C348" s="77">
        <v>80</v>
      </c>
      <c r="D348" s="24"/>
      <c r="E348" s="24">
        <f t="shared" si="5"/>
        <v>80</v>
      </c>
    </row>
    <row r="349" spans="1:5" x14ac:dyDescent="0.2">
      <c r="A349" s="50">
        <v>347</v>
      </c>
      <c r="B349" s="24" t="s">
        <v>334</v>
      </c>
      <c r="C349" s="77">
        <v>289</v>
      </c>
      <c r="D349" s="24">
        <f>50+60</f>
        <v>110</v>
      </c>
      <c r="E349" s="24">
        <f t="shared" si="5"/>
        <v>179</v>
      </c>
    </row>
    <row r="350" spans="1:5" x14ac:dyDescent="0.2">
      <c r="A350" s="50">
        <v>348</v>
      </c>
      <c r="B350" s="24" t="s">
        <v>335</v>
      </c>
      <c r="C350" s="77">
        <v>59</v>
      </c>
      <c r="D350" s="24"/>
      <c r="E350" s="24">
        <f t="shared" si="5"/>
        <v>59</v>
      </c>
    </row>
    <row r="351" spans="1:5" x14ac:dyDescent="0.2">
      <c r="A351" s="50">
        <v>349</v>
      </c>
      <c r="B351" s="24" t="s">
        <v>336</v>
      </c>
      <c r="C351" s="77">
        <v>35</v>
      </c>
      <c r="D351" s="24"/>
      <c r="E351" s="24">
        <f t="shared" si="5"/>
        <v>35</v>
      </c>
    </row>
    <row r="352" spans="1:5" x14ac:dyDescent="0.2">
      <c r="A352" s="50">
        <v>350</v>
      </c>
      <c r="B352" s="24" t="s">
        <v>2408</v>
      </c>
      <c r="C352" s="77">
        <f>5+11</f>
        <v>16</v>
      </c>
      <c r="D352" s="24">
        <f>5</f>
        <v>5</v>
      </c>
      <c r="E352" s="24">
        <f t="shared" si="5"/>
        <v>11</v>
      </c>
    </row>
    <row r="353" spans="1:5" x14ac:dyDescent="0.2">
      <c r="A353" s="50">
        <v>351</v>
      </c>
      <c r="B353" s="24" t="s">
        <v>337</v>
      </c>
      <c r="C353" s="77">
        <v>50</v>
      </c>
      <c r="D353" s="24"/>
      <c r="E353" s="24">
        <f t="shared" si="5"/>
        <v>50</v>
      </c>
    </row>
    <row r="354" spans="1:5" x14ac:dyDescent="0.2">
      <c r="A354" s="50">
        <v>352</v>
      </c>
      <c r="B354" s="24" t="s">
        <v>338</v>
      </c>
      <c r="C354" s="77">
        <v>1</v>
      </c>
      <c r="D354" s="24"/>
      <c r="E354" s="24">
        <f t="shared" si="5"/>
        <v>1</v>
      </c>
    </row>
    <row r="355" spans="1:5" x14ac:dyDescent="0.2">
      <c r="A355" s="50">
        <v>353</v>
      </c>
      <c r="B355" s="24" t="s">
        <v>339</v>
      </c>
      <c r="C355" s="77">
        <v>8</v>
      </c>
      <c r="D355" s="24"/>
      <c r="E355" s="24">
        <f t="shared" si="5"/>
        <v>8</v>
      </c>
    </row>
    <row r="356" spans="1:5" x14ac:dyDescent="0.2">
      <c r="A356" s="50">
        <v>354</v>
      </c>
      <c r="B356" s="24" t="s">
        <v>2354</v>
      </c>
      <c r="C356" s="77">
        <v>21</v>
      </c>
      <c r="D356" s="24"/>
      <c r="E356" s="24">
        <f t="shared" si="5"/>
        <v>21</v>
      </c>
    </row>
    <row r="357" spans="1:5" x14ac:dyDescent="0.2">
      <c r="A357" s="50">
        <v>355</v>
      </c>
      <c r="B357" s="24" t="s">
        <v>340</v>
      </c>
      <c r="C357" s="77">
        <v>3</v>
      </c>
      <c r="D357" s="24"/>
      <c r="E357" s="24">
        <f t="shared" si="5"/>
        <v>3</v>
      </c>
    </row>
    <row r="358" spans="1:5" x14ac:dyDescent="0.2">
      <c r="A358" s="50">
        <v>356</v>
      </c>
      <c r="B358" s="24" t="s">
        <v>341</v>
      </c>
      <c r="C358" s="77">
        <v>11</v>
      </c>
      <c r="D358" s="24"/>
      <c r="E358" s="24">
        <f t="shared" si="5"/>
        <v>11</v>
      </c>
    </row>
    <row r="359" spans="1:5" x14ac:dyDescent="0.2">
      <c r="A359" s="50">
        <v>357</v>
      </c>
      <c r="B359" s="24" t="s">
        <v>342</v>
      </c>
      <c r="C359" s="77">
        <v>2</v>
      </c>
      <c r="D359" s="24"/>
      <c r="E359" s="24">
        <f t="shared" si="5"/>
        <v>2</v>
      </c>
    </row>
    <row r="360" spans="1:5" x14ac:dyDescent="0.2">
      <c r="A360" s="50">
        <v>358</v>
      </c>
      <c r="B360" s="24" t="s">
        <v>343</v>
      </c>
      <c r="C360" s="77">
        <v>1</v>
      </c>
      <c r="D360" s="24"/>
      <c r="E360" s="24">
        <f t="shared" si="5"/>
        <v>1</v>
      </c>
    </row>
    <row r="361" spans="1:5" x14ac:dyDescent="0.2">
      <c r="A361" s="50">
        <v>359</v>
      </c>
      <c r="B361" s="24" t="s">
        <v>344</v>
      </c>
      <c r="C361" s="77">
        <v>2</v>
      </c>
      <c r="D361" s="24"/>
      <c r="E361" s="24">
        <f t="shared" si="5"/>
        <v>2</v>
      </c>
    </row>
    <row r="362" spans="1:5" x14ac:dyDescent="0.2">
      <c r="A362" s="50">
        <v>360</v>
      </c>
      <c r="B362" s="24" t="s">
        <v>345</v>
      </c>
      <c r="C362" s="77">
        <v>0</v>
      </c>
      <c r="D362" s="24"/>
      <c r="E362" s="24">
        <f t="shared" si="5"/>
        <v>0</v>
      </c>
    </row>
    <row r="363" spans="1:5" x14ac:dyDescent="0.2">
      <c r="A363" s="50">
        <v>361</v>
      </c>
      <c r="B363" s="24" t="s">
        <v>346</v>
      </c>
      <c r="C363" s="77">
        <v>6</v>
      </c>
      <c r="D363" s="24"/>
      <c r="E363" s="24">
        <f t="shared" si="5"/>
        <v>6</v>
      </c>
    </row>
    <row r="364" spans="1:5" x14ac:dyDescent="0.2">
      <c r="A364" s="50">
        <v>362</v>
      </c>
      <c r="B364" s="24" t="s">
        <v>347</v>
      </c>
      <c r="C364" s="77">
        <v>5</v>
      </c>
      <c r="D364" s="24"/>
      <c r="E364" s="24">
        <f t="shared" si="5"/>
        <v>5</v>
      </c>
    </row>
    <row r="365" spans="1:5" x14ac:dyDescent="0.2">
      <c r="A365" s="50">
        <v>363</v>
      </c>
      <c r="B365" s="24" t="s">
        <v>348</v>
      </c>
      <c r="C365" s="77">
        <v>10</v>
      </c>
      <c r="D365" s="24">
        <f>1</f>
        <v>1</v>
      </c>
      <c r="E365" s="24">
        <f t="shared" si="5"/>
        <v>9</v>
      </c>
    </row>
    <row r="366" spans="1:5" x14ac:dyDescent="0.2">
      <c r="A366" s="50">
        <v>364</v>
      </c>
      <c r="B366" s="24" t="s">
        <v>349</v>
      </c>
      <c r="C366" s="77">
        <v>4</v>
      </c>
      <c r="D366" s="24"/>
      <c r="E366" s="24">
        <f t="shared" si="5"/>
        <v>4</v>
      </c>
    </row>
    <row r="367" spans="1:5" x14ac:dyDescent="0.2">
      <c r="A367" s="50">
        <v>365</v>
      </c>
      <c r="B367" s="24" t="s">
        <v>350</v>
      </c>
      <c r="C367" s="77">
        <v>20</v>
      </c>
      <c r="D367" s="24"/>
      <c r="E367" s="24">
        <f t="shared" si="5"/>
        <v>20</v>
      </c>
    </row>
    <row r="368" spans="1:5" x14ac:dyDescent="0.2">
      <c r="A368" s="50">
        <v>366</v>
      </c>
      <c r="B368" s="24" t="s">
        <v>351</v>
      </c>
      <c r="C368" s="77">
        <v>46</v>
      </c>
      <c r="D368" s="24"/>
      <c r="E368" s="24">
        <f t="shared" si="5"/>
        <v>46</v>
      </c>
    </row>
    <row r="369" spans="1:5" x14ac:dyDescent="0.2">
      <c r="A369" s="50">
        <v>367</v>
      </c>
      <c r="B369" s="24" t="s">
        <v>352</v>
      </c>
      <c r="C369" s="77">
        <v>4</v>
      </c>
      <c r="D369" s="24"/>
      <c r="E369" s="24">
        <f t="shared" si="5"/>
        <v>4</v>
      </c>
    </row>
    <row r="370" spans="1:5" x14ac:dyDescent="0.2">
      <c r="A370" s="50">
        <v>368</v>
      </c>
      <c r="B370" s="24" t="s">
        <v>2355</v>
      </c>
      <c r="C370" s="77">
        <v>6</v>
      </c>
      <c r="D370" s="24"/>
      <c r="E370" s="24">
        <f t="shared" si="5"/>
        <v>6</v>
      </c>
    </row>
    <row r="371" spans="1:5" x14ac:dyDescent="0.2">
      <c r="A371" s="50">
        <v>369</v>
      </c>
      <c r="B371" s="24" t="s">
        <v>353</v>
      </c>
      <c r="C371" s="77">
        <v>2</v>
      </c>
      <c r="D371" s="24"/>
      <c r="E371" s="24">
        <f t="shared" si="5"/>
        <v>2</v>
      </c>
    </row>
    <row r="372" spans="1:5" x14ac:dyDescent="0.2">
      <c r="A372" s="50">
        <v>370</v>
      </c>
      <c r="B372" s="24" t="s">
        <v>354</v>
      </c>
      <c r="C372" s="77">
        <v>0</v>
      </c>
      <c r="D372" s="24"/>
      <c r="E372" s="24">
        <f t="shared" si="5"/>
        <v>0</v>
      </c>
    </row>
    <row r="373" spans="1:5" x14ac:dyDescent="0.2">
      <c r="A373" s="50">
        <v>371</v>
      </c>
      <c r="B373" s="24" t="s">
        <v>355</v>
      </c>
      <c r="C373" s="77">
        <v>0</v>
      </c>
      <c r="D373" s="24"/>
      <c r="E373" s="24">
        <f t="shared" si="5"/>
        <v>0</v>
      </c>
    </row>
    <row r="374" spans="1:5" x14ac:dyDescent="0.2">
      <c r="A374" s="50">
        <v>372</v>
      </c>
      <c r="B374" s="24" t="s">
        <v>356</v>
      </c>
      <c r="C374" s="77">
        <v>0</v>
      </c>
      <c r="D374" s="24"/>
      <c r="E374" s="24">
        <f t="shared" si="5"/>
        <v>0</v>
      </c>
    </row>
    <row r="375" spans="1:5" x14ac:dyDescent="0.2">
      <c r="A375" s="50">
        <v>373</v>
      </c>
      <c r="B375" s="24" t="s">
        <v>357</v>
      </c>
      <c r="C375" s="77">
        <v>0</v>
      </c>
      <c r="D375" s="24"/>
      <c r="E375" s="24">
        <f t="shared" si="5"/>
        <v>0</v>
      </c>
    </row>
    <row r="376" spans="1:5" x14ac:dyDescent="0.2">
      <c r="A376" s="50">
        <v>374</v>
      </c>
      <c r="B376" s="24" t="s">
        <v>358</v>
      </c>
      <c r="C376" s="77">
        <v>0</v>
      </c>
      <c r="D376" s="24"/>
      <c r="E376" s="24">
        <f t="shared" si="5"/>
        <v>0</v>
      </c>
    </row>
    <row r="377" spans="1:5" x14ac:dyDescent="0.2">
      <c r="A377" s="50">
        <v>375</v>
      </c>
      <c r="B377" s="24" t="s">
        <v>359</v>
      </c>
      <c r="C377" s="77">
        <v>0</v>
      </c>
      <c r="D377" s="24"/>
      <c r="E377" s="24">
        <f t="shared" si="5"/>
        <v>0</v>
      </c>
    </row>
    <row r="378" spans="1:5" x14ac:dyDescent="0.2">
      <c r="A378" s="50">
        <v>376</v>
      </c>
      <c r="B378" s="24" t="s">
        <v>360</v>
      </c>
      <c r="C378" s="77">
        <v>0</v>
      </c>
      <c r="D378" s="24"/>
      <c r="E378" s="24">
        <f t="shared" si="5"/>
        <v>0</v>
      </c>
    </row>
    <row r="379" spans="1:5" x14ac:dyDescent="0.2">
      <c r="A379" s="50">
        <v>377</v>
      </c>
      <c r="B379" s="24" t="s">
        <v>361</v>
      </c>
      <c r="C379" s="77">
        <v>0</v>
      </c>
      <c r="D379" s="24"/>
      <c r="E379" s="24">
        <f t="shared" si="5"/>
        <v>0</v>
      </c>
    </row>
    <row r="380" spans="1:5" x14ac:dyDescent="0.2">
      <c r="A380" s="50">
        <v>378</v>
      </c>
      <c r="B380" s="24" t="s">
        <v>362</v>
      </c>
      <c r="C380" s="77">
        <v>0</v>
      </c>
      <c r="D380" s="24"/>
      <c r="E380" s="24">
        <f t="shared" si="5"/>
        <v>0</v>
      </c>
    </row>
    <row r="381" spans="1:5" x14ac:dyDescent="0.2">
      <c r="A381" s="50">
        <v>379</v>
      </c>
      <c r="B381" s="24" t="s">
        <v>363</v>
      </c>
      <c r="C381" s="77">
        <v>0</v>
      </c>
      <c r="D381" s="24"/>
      <c r="E381" s="24">
        <f t="shared" si="5"/>
        <v>0</v>
      </c>
    </row>
    <row r="382" spans="1:5" x14ac:dyDescent="0.2">
      <c r="A382" s="50">
        <v>380</v>
      </c>
      <c r="B382" s="24" t="s">
        <v>364</v>
      </c>
      <c r="C382" s="77">
        <v>40</v>
      </c>
      <c r="D382" s="24"/>
      <c r="E382" s="24">
        <f t="shared" si="5"/>
        <v>40</v>
      </c>
    </row>
    <row r="383" spans="1:5" x14ac:dyDescent="0.2">
      <c r="A383" s="50">
        <v>381</v>
      </c>
      <c r="B383" s="24" t="s">
        <v>365</v>
      </c>
      <c r="C383" s="77">
        <v>4</v>
      </c>
      <c r="D383" s="24"/>
      <c r="E383" s="24">
        <f t="shared" si="5"/>
        <v>4</v>
      </c>
    </row>
    <row r="384" spans="1:5" x14ac:dyDescent="0.2">
      <c r="A384" s="50">
        <v>382</v>
      </c>
      <c r="B384" s="24" t="s">
        <v>366</v>
      </c>
      <c r="C384" s="77">
        <v>15</v>
      </c>
      <c r="D384" s="24">
        <f>3</f>
        <v>3</v>
      </c>
      <c r="E384" s="24">
        <f t="shared" si="5"/>
        <v>12</v>
      </c>
    </row>
    <row r="385" spans="1:5" x14ac:dyDescent="0.2">
      <c r="A385" s="50">
        <v>383</v>
      </c>
      <c r="B385" s="25" t="s">
        <v>367</v>
      </c>
      <c r="C385" s="77">
        <v>0</v>
      </c>
      <c r="D385" s="24"/>
      <c r="E385" s="24">
        <f t="shared" si="5"/>
        <v>0</v>
      </c>
    </row>
    <row r="386" spans="1:5" x14ac:dyDescent="0.2">
      <c r="A386" s="50">
        <v>384</v>
      </c>
      <c r="B386" s="24" t="s">
        <v>368</v>
      </c>
      <c r="C386" s="77">
        <v>0</v>
      </c>
      <c r="D386" s="24"/>
      <c r="E386" s="24">
        <f t="shared" ref="E386:E434" si="6">C386-D386</f>
        <v>0</v>
      </c>
    </row>
    <row r="387" spans="1:5" x14ac:dyDescent="0.2">
      <c r="A387" s="50">
        <v>385</v>
      </c>
      <c r="B387" s="24" t="s">
        <v>369</v>
      </c>
      <c r="C387" s="77">
        <v>4</v>
      </c>
      <c r="D387" s="24"/>
      <c r="E387" s="24">
        <f t="shared" si="6"/>
        <v>4</v>
      </c>
    </row>
    <row r="388" spans="1:5" x14ac:dyDescent="0.2">
      <c r="A388" s="50">
        <v>386</v>
      </c>
      <c r="B388" s="57" t="s">
        <v>370</v>
      </c>
      <c r="C388" s="77">
        <v>4</v>
      </c>
      <c r="D388" s="24"/>
      <c r="E388" s="24">
        <f t="shared" si="6"/>
        <v>4</v>
      </c>
    </row>
    <row r="389" spans="1:5" x14ac:dyDescent="0.2">
      <c r="A389" s="50">
        <v>387</v>
      </c>
      <c r="B389" s="57" t="s">
        <v>371</v>
      </c>
      <c r="C389" s="77">
        <v>3</v>
      </c>
      <c r="D389" s="24"/>
      <c r="E389" s="24">
        <f t="shared" si="6"/>
        <v>3</v>
      </c>
    </row>
    <row r="390" spans="1:5" x14ac:dyDescent="0.2">
      <c r="A390" s="50">
        <v>388</v>
      </c>
      <c r="B390" s="57" t="s">
        <v>372</v>
      </c>
      <c r="C390" s="77">
        <v>16</v>
      </c>
      <c r="D390" s="24"/>
      <c r="E390" s="24">
        <f t="shared" si="6"/>
        <v>16</v>
      </c>
    </row>
    <row r="391" spans="1:5" x14ac:dyDescent="0.2">
      <c r="A391" s="50">
        <v>389</v>
      </c>
      <c r="B391" s="24" t="s">
        <v>112</v>
      </c>
      <c r="C391" s="77">
        <v>0</v>
      </c>
      <c r="D391" s="24"/>
      <c r="E391" s="24">
        <f t="shared" si="6"/>
        <v>0</v>
      </c>
    </row>
    <row r="392" spans="1:5" x14ac:dyDescent="0.2">
      <c r="A392" s="50">
        <v>390</v>
      </c>
      <c r="B392" s="24" t="s">
        <v>373</v>
      </c>
      <c r="C392" s="77">
        <v>0</v>
      </c>
      <c r="D392" s="24"/>
      <c r="E392" s="24">
        <f t="shared" si="6"/>
        <v>0</v>
      </c>
    </row>
    <row r="393" spans="1:5" x14ac:dyDescent="0.2">
      <c r="A393" s="50">
        <v>391</v>
      </c>
      <c r="B393" s="24" t="s">
        <v>374</v>
      </c>
      <c r="C393" s="77">
        <v>0</v>
      </c>
      <c r="D393" s="24"/>
      <c r="E393" s="24">
        <f t="shared" si="6"/>
        <v>0</v>
      </c>
    </row>
    <row r="394" spans="1:5" x14ac:dyDescent="0.2">
      <c r="A394" s="50">
        <v>392</v>
      </c>
      <c r="B394" s="24" t="s">
        <v>375</v>
      </c>
      <c r="C394" s="77">
        <v>2</v>
      </c>
      <c r="D394" s="24"/>
      <c r="E394" s="24">
        <f t="shared" si="6"/>
        <v>2</v>
      </c>
    </row>
    <row r="395" spans="1:5" x14ac:dyDescent="0.2">
      <c r="A395" s="50">
        <v>393</v>
      </c>
      <c r="B395" s="24" t="s">
        <v>376</v>
      </c>
      <c r="C395" s="77">
        <v>0</v>
      </c>
      <c r="D395" s="24"/>
      <c r="E395" s="24">
        <f t="shared" si="6"/>
        <v>0</v>
      </c>
    </row>
    <row r="396" spans="1:5" x14ac:dyDescent="0.2">
      <c r="A396" s="50">
        <v>394</v>
      </c>
      <c r="B396" s="24" t="s">
        <v>377</v>
      </c>
      <c r="C396" s="77">
        <v>0</v>
      </c>
      <c r="D396" s="24"/>
      <c r="E396" s="24">
        <f t="shared" si="6"/>
        <v>0</v>
      </c>
    </row>
    <row r="397" spans="1:5" x14ac:dyDescent="0.2">
      <c r="A397" s="50">
        <v>395</v>
      </c>
      <c r="B397" s="21" t="s">
        <v>378</v>
      </c>
      <c r="C397" s="77">
        <v>0</v>
      </c>
      <c r="D397" s="24"/>
      <c r="E397" s="24">
        <f t="shared" si="6"/>
        <v>0</v>
      </c>
    </row>
    <row r="398" spans="1:5" x14ac:dyDescent="0.2">
      <c r="A398" s="50">
        <v>396</v>
      </c>
      <c r="B398" s="24" t="s">
        <v>379</v>
      </c>
      <c r="C398" s="77">
        <v>2</v>
      </c>
      <c r="D398" s="24"/>
      <c r="E398" s="24">
        <f t="shared" si="6"/>
        <v>2</v>
      </c>
    </row>
    <row r="399" spans="1:5" x14ac:dyDescent="0.2">
      <c r="A399" s="50">
        <v>397</v>
      </c>
      <c r="B399" s="24" t="s">
        <v>380</v>
      </c>
      <c r="C399" s="77">
        <v>5</v>
      </c>
      <c r="D399" s="24">
        <f>1</f>
        <v>1</v>
      </c>
      <c r="E399" s="24">
        <f t="shared" si="6"/>
        <v>4</v>
      </c>
    </row>
    <row r="400" spans="1:5" x14ac:dyDescent="0.2">
      <c r="A400" s="50">
        <v>398</v>
      </c>
      <c r="B400" s="25" t="s">
        <v>381</v>
      </c>
      <c r="C400" s="77">
        <v>0</v>
      </c>
      <c r="D400" s="24"/>
      <c r="E400" s="24">
        <f t="shared" si="6"/>
        <v>0</v>
      </c>
    </row>
    <row r="401" spans="1:5" x14ac:dyDescent="0.2">
      <c r="A401" s="50">
        <v>399</v>
      </c>
      <c r="B401" s="24" t="s">
        <v>382</v>
      </c>
      <c r="C401" s="77">
        <v>2</v>
      </c>
      <c r="D401" s="24">
        <f>2</f>
        <v>2</v>
      </c>
      <c r="E401" s="24">
        <f t="shared" si="6"/>
        <v>0</v>
      </c>
    </row>
    <row r="402" spans="1:5" x14ac:dyDescent="0.2">
      <c r="A402" s="50">
        <v>400</v>
      </c>
      <c r="B402" s="24" t="s">
        <v>383</v>
      </c>
      <c r="C402" s="77">
        <v>1</v>
      </c>
      <c r="D402" s="24"/>
      <c r="E402" s="24">
        <f t="shared" si="6"/>
        <v>1</v>
      </c>
    </row>
    <row r="403" spans="1:5" x14ac:dyDescent="0.2">
      <c r="A403" s="50">
        <v>401</v>
      </c>
      <c r="B403" s="24" t="s">
        <v>384</v>
      </c>
      <c r="C403" s="77">
        <v>1</v>
      </c>
      <c r="D403" s="24"/>
      <c r="E403" s="24">
        <f t="shared" si="6"/>
        <v>1</v>
      </c>
    </row>
    <row r="404" spans="1:5" x14ac:dyDescent="0.2">
      <c r="A404" s="50">
        <v>402</v>
      </c>
      <c r="B404" s="24" t="s">
        <v>385</v>
      </c>
      <c r="C404" s="77">
        <v>2</v>
      </c>
      <c r="D404" s="24"/>
      <c r="E404" s="24">
        <f t="shared" si="6"/>
        <v>2</v>
      </c>
    </row>
    <row r="405" spans="1:5" x14ac:dyDescent="0.2">
      <c r="A405" s="50">
        <v>403</v>
      </c>
      <c r="B405" s="24" t="s">
        <v>386</v>
      </c>
      <c r="C405" s="77">
        <v>1</v>
      </c>
      <c r="D405" s="24"/>
      <c r="E405" s="24">
        <f t="shared" si="6"/>
        <v>1</v>
      </c>
    </row>
    <row r="406" spans="1:5" x14ac:dyDescent="0.2">
      <c r="A406" s="50">
        <v>404</v>
      </c>
      <c r="B406" s="24" t="s">
        <v>387</v>
      </c>
      <c r="C406" s="77">
        <v>12</v>
      </c>
      <c r="D406" s="24"/>
      <c r="E406" s="24">
        <f t="shared" si="6"/>
        <v>12</v>
      </c>
    </row>
    <row r="407" spans="1:5" x14ac:dyDescent="0.2">
      <c r="A407" s="50">
        <v>405</v>
      </c>
      <c r="B407" s="24" t="s">
        <v>388</v>
      </c>
      <c r="C407" s="77">
        <v>12</v>
      </c>
      <c r="D407" s="24"/>
      <c r="E407" s="24">
        <f t="shared" si="6"/>
        <v>12</v>
      </c>
    </row>
    <row r="408" spans="1:5" x14ac:dyDescent="0.2">
      <c r="A408" s="50">
        <v>406</v>
      </c>
      <c r="B408" s="24" t="s">
        <v>389</v>
      </c>
      <c r="C408" s="77">
        <v>0</v>
      </c>
      <c r="D408" s="24"/>
      <c r="E408" s="24">
        <f t="shared" si="6"/>
        <v>0</v>
      </c>
    </row>
    <row r="409" spans="1:5" x14ac:dyDescent="0.2">
      <c r="A409" s="50">
        <v>407</v>
      </c>
      <c r="B409" s="24" t="s">
        <v>390</v>
      </c>
      <c r="C409" s="77">
        <v>15</v>
      </c>
      <c r="D409" s="24"/>
      <c r="E409" s="24">
        <f t="shared" si="6"/>
        <v>15</v>
      </c>
    </row>
    <row r="410" spans="1:5" x14ac:dyDescent="0.2">
      <c r="A410" s="50">
        <v>408</v>
      </c>
      <c r="B410" s="24" t="s">
        <v>391</v>
      </c>
      <c r="C410" s="77">
        <v>5</v>
      </c>
      <c r="D410" s="24"/>
      <c r="E410" s="24">
        <f t="shared" si="6"/>
        <v>5</v>
      </c>
    </row>
    <row r="411" spans="1:5" x14ac:dyDescent="0.2">
      <c r="A411" s="50">
        <v>409</v>
      </c>
      <c r="B411" s="24" t="s">
        <v>392</v>
      </c>
      <c r="C411" s="77">
        <v>0</v>
      </c>
      <c r="D411" s="24"/>
      <c r="E411" s="24">
        <f t="shared" si="6"/>
        <v>0</v>
      </c>
    </row>
    <row r="412" spans="1:5" x14ac:dyDescent="0.2">
      <c r="A412" s="50">
        <v>410</v>
      </c>
      <c r="B412" s="24" t="s">
        <v>393</v>
      </c>
      <c r="C412" s="77">
        <v>0</v>
      </c>
      <c r="D412" s="24"/>
      <c r="E412" s="24">
        <f t="shared" si="6"/>
        <v>0</v>
      </c>
    </row>
    <row r="413" spans="1:5" x14ac:dyDescent="0.2">
      <c r="A413" s="50">
        <v>411</v>
      </c>
      <c r="B413" s="24" t="s">
        <v>394</v>
      </c>
      <c r="C413" s="77">
        <v>0</v>
      </c>
      <c r="D413" s="24"/>
      <c r="E413" s="24">
        <f t="shared" si="6"/>
        <v>0</v>
      </c>
    </row>
    <row r="414" spans="1:5" x14ac:dyDescent="0.2">
      <c r="A414" s="50">
        <v>412</v>
      </c>
      <c r="B414" s="24" t="s">
        <v>395</v>
      </c>
      <c r="C414" s="77">
        <v>0</v>
      </c>
      <c r="D414" s="24"/>
      <c r="E414" s="24">
        <f t="shared" si="6"/>
        <v>0</v>
      </c>
    </row>
    <row r="415" spans="1:5" x14ac:dyDescent="0.2">
      <c r="A415" s="50">
        <v>413</v>
      </c>
      <c r="B415" s="24" t="s">
        <v>396</v>
      </c>
      <c r="C415" s="77">
        <v>0</v>
      </c>
      <c r="D415" s="24"/>
      <c r="E415" s="24">
        <f t="shared" si="6"/>
        <v>0</v>
      </c>
    </row>
    <row r="416" spans="1:5" x14ac:dyDescent="0.2">
      <c r="A416" s="50">
        <v>414</v>
      </c>
      <c r="B416" s="24" t="s">
        <v>397</v>
      </c>
      <c r="C416" s="77">
        <v>1</v>
      </c>
      <c r="D416" s="24"/>
      <c r="E416" s="24">
        <f t="shared" si="6"/>
        <v>1</v>
      </c>
    </row>
    <row r="417" spans="1:5" x14ac:dyDescent="0.2">
      <c r="A417" s="50">
        <v>415</v>
      </c>
      <c r="B417" s="24" t="s">
        <v>398</v>
      </c>
      <c r="C417" s="77">
        <v>0</v>
      </c>
      <c r="D417" s="24"/>
      <c r="E417" s="24">
        <f t="shared" si="6"/>
        <v>0</v>
      </c>
    </row>
    <row r="418" spans="1:5" x14ac:dyDescent="0.2">
      <c r="A418" s="50">
        <v>416</v>
      </c>
      <c r="B418" s="24" t="s">
        <v>399</v>
      </c>
      <c r="C418" s="77">
        <v>2</v>
      </c>
      <c r="D418" s="24"/>
      <c r="E418" s="24">
        <f t="shared" si="6"/>
        <v>2</v>
      </c>
    </row>
    <row r="419" spans="1:5" x14ac:dyDescent="0.2">
      <c r="A419" s="50">
        <v>417</v>
      </c>
      <c r="B419" s="24" t="s">
        <v>400</v>
      </c>
      <c r="C419" s="77">
        <v>2</v>
      </c>
      <c r="D419" s="24"/>
      <c r="E419" s="24">
        <f t="shared" si="6"/>
        <v>2</v>
      </c>
    </row>
    <row r="420" spans="1:5" x14ac:dyDescent="0.2">
      <c r="A420" s="50">
        <v>418</v>
      </c>
      <c r="B420" s="24" t="s">
        <v>401</v>
      </c>
      <c r="C420" s="77">
        <v>0</v>
      </c>
      <c r="D420" s="24"/>
      <c r="E420" s="24">
        <f t="shared" si="6"/>
        <v>0</v>
      </c>
    </row>
    <row r="421" spans="1:5" x14ac:dyDescent="0.2">
      <c r="A421" s="50">
        <v>419</v>
      </c>
      <c r="B421" s="24" t="s">
        <v>402</v>
      </c>
      <c r="C421" s="77">
        <v>0</v>
      </c>
      <c r="D421" s="24"/>
      <c r="E421" s="24">
        <f t="shared" si="6"/>
        <v>0</v>
      </c>
    </row>
    <row r="422" spans="1:5" x14ac:dyDescent="0.2">
      <c r="A422" s="50">
        <v>420</v>
      </c>
      <c r="B422" s="24" t="s">
        <v>403</v>
      </c>
      <c r="C422" s="77">
        <v>2</v>
      </c>
      <c r="D422" s="24"/>
      <c r="E422" s="24">
        <f t="shared" si="6"/>
        <v>2</v>
      </c>
    </row>
    <row r="423" spans="1:5" x14ac:dyDescent="0.2">
      <c r="A423" s="50">
        <v>421</v>
      </c>
      <c r="B423" s="24" t="s">
        <v>404</v>
      </c>
      <c r="C423" s="77">
        <v>7</v>
      </c>
      <c r="D423" s="55"/>
      <c r="E423" s="24">
        <f t="shared" si="6"/>
        <v>7</v>
      </c>
    </row>
    <row r="424" spans="1:5" x14ac:dyDescent="0.2">
      <c r="A424" s="50">
        <v>422</v>
      </c>
      <c r="B424" s="24" t="s">
        <v>405</v>
      </c>
      <c r="C424" s="77">
        <v>3</v>
      </c>
      <c r="D424" s="55"/>
      <c r="E424" s="24">
        <f t="shared" si="6"/>
        <v>3</v>
      </c>
    </row>
    <row r="425" spans="1:5" x14ac:dyDescent="0.2">
      <c r="A425" s="50">
        <v>423</v>
      </c>
      <c r="B425" s="24" t="s">
        <v>406</v>
      </c>
      <c r="C425" s="77">
        <v>5</v>
      </c>
      <c r="D425" s="24"/>
      <c r="E425" s="24">
        <f t="shared" si="6"/>
        <v>5</v>
      </c>
    </row>
    <row r="426" spans="1:5" x14ac:dyDescent="0.2">
      <c r="A426" s="50">
        <v>424</v>
      </c>
      <c r="B426" s="24" t="s">
        <v>407</v>
      </c>
      <c r="C426" s="77">
        <v>48</v>
      </c>
      <c r="D426" s="24"/>
      <c r="E426" s="24">
        <f t="shared" si="6"/>
        <v>48</v>
      </c>
    </row>
    <row r="427" spans="1:5" x14ac:dyDescent="0.2">
      <c r="A427" s="50">
        <v>425</v>
      </c>
      <c r="B427" s="24" t="s">
        <v>408</v>
      </c>
      <c r="C427" s="77">
        <v>163</v>
      </c>
      <c r="D427" s="24"/>
      <c r="E427" s="24">
        <f t="shared" si="6"/>
        <v>163</v>
      </c>
    </row>
    <row r="428" spans="1:5" x14ac:dyDescent="0.2">
      <c r="A428" s="50">
        <v>426</v>
      </c>
      <c r="B428" s="24" t="s">
        <v>409</v>
      </c>
      <c r="C428" s="77">
        <v>0</v>
      </c>
      <c r="D428" s="24"/>
      <c r="E428" s="24">
        <f t="shared" si="6"/>
        <v>0</v>
      </c>
    </row>
    <row r="429" spans="1:5" x14ac:dyDescent="0.2">
      <c r="A429" s="50">
        <v>427</v>
      </c>
      <c r="B429" s="24" t="s">
        <v>410</v>
      </c>
      <c r="C429" s="77">
        <v>100</v>
      </c>
      <c r="D429" s="55"/>
      <c r="E429" s="24">
        <f t="shared" si="6"/>
        <v>100</v>
      </c>
    </row>
    <row r="430" spans="1:5" x14ac:dyDescent="0.2">
      <c r="A430" s="50">
        <v>428</v>
      </c>
      <c r="B430" s="24" t="s">
        <v>411</v>
      </c>
      <c r="C430" s="77">
        <v>44</v>
      </c>
      <c r="D430" s="24">
        <v>3</v>
      </c>
      <c r="E430" s="24">
        <f t="shared" si="6"/>
        <v>41</v>
      </c>
    </row>
    <row r="431" spans="1:5" x14ac:dyDescent="0.2">
      <c r="A431" s="50">
        <v>429</v>
      </c>
      <c r="B431" s="24" t="s">
        <v>412</v>
      </c>
      <c r="C431" s="77">
        <v>49</v>
      </c>
      <c r="D431" s="24"/>
      <c r="E431" s="24">
        <f t="shared" si="6"/>
        <v>49</v>
      </c>
    </row>
    <row r="432" spans="1:5" x14ac:dyDescent="0.2">
      <c r="A432" s="50">
        <v>430</v>
      </c>
      <c r="B432" s="24" t="s">
        <v>413</v>
      </c>
      <c r="C432" s="77">
        <v>5</v>
      </c>
      <c r="D432" s="24"/>
      <c r="E432" s="24">
        <f t="shared" si="6"/>
        <v>5</v>
      </c>
    </row>
    <row r="433" spans="1:5" x14ac:dyDescent="0.2">
      <c r="A433" s="50">
        <v>431</v>
      </c>
      <c r="B433" s="24" t="s">
        <v>414</v>
      </c>
      <c r="C433" s="77">
        <v>4</v>
      </c>
      <c r="D433" s="24"/>
      <c r="E433" s="24">
        <f t="shared" si="6"/>
        <v>4</v>
      </c>
    </row>
    <row r="434" spans="1:5" x14ac:dyDescent="0.2">
      <c r="A434" s="50">
        <v>432</v>
      </c>
      <c r="B434" s="24" t="s">
        <v>415</v>
      </c>
      <c r="C434" s="77">
        <v>2</v>
      </c>
      <c r="D434" s="24"/>
      <c r="E434" s="24">
        <f t="shared" si="6"/>
        <v>2</v>
      </c>
    </row>
    <row r="435" spans="1:5" x14ac:dyDescent="0.2">
      <c r="A435" s="50">
        <v>433</v>
      </c>
      <c r="B435" s="24" t="s">
        <v>416</v>
      </c>
      <c r="C435" s="77">
        <v>7</v>
      </c>
      <c r="D435" s="24"/>
      <c r="E435" s="24">
        <f>C435-D435</f>
        <v>7</v>
      </c>
    </row>
    <row r="436" spans="1:5" x14ac:dyDescent="0.2">
      <c r="A436" s="50">
        <v>434</v>
      </c>
      <c r="B436" s="24" t="s">
        <v>417</v>
      </c>
      <c r="C436" s="77">
        <v>0</v>
      </c>
      <c r="D436" s="24"/>
      <c r="E436" s="24">
        <f t="shared" ref="E436:E442" si="7">C436-D436</f>
        <v>0</v>
      </c>
    </row>
    <row r="437" spans="1:5" x14ac:dyDescent="0.2">
      <c r="A437" s="50">
        <v>435</v>
      </c>
      <c r="B437" s="24" t="s">
        <v>418</v>
      </c>
      <c r="C437" s="77">
        <v>10</v>
      </c>
      <c r="D437" s="24">
        <f>3</f>
        <v>3</v>
      </c>
      <c r="E437" s="24">
        <f t="shared" si="7"/>
        <v>7</v>
      </c>
    </row>
    <row r="438" spans="1:5" x14ac:dyDescent="0.2">
      <c r="A438" s="50">
        <v>436</v>
      </c>
      <c r="B438" s="24" t="s">
        <v>419</v>
      </c>
      <c r="C438" s="77">
        <v>3</v>
      </c>
      <c r="D438" s="55"/>
      <c r="E438" s="24">
        <f t="shared" si="7"/>
        <v>3</v>
      </c>
    </row>
    <row r="439" spans="1:5" x14ac:dyDescent="0.2">
      <c r="A439" s="50">
        <v>437</v>
      </c>
      <c r="B439" s="24" t="s">
        <v>420</v>
      </c>
      <c r="C439" s="77">
        <v>0</v>
      </c>
      <c r="D439" s="24"/>
      <c r="E439" s="24">
        <f t="shared" si="7"/>
        <v>0</v>
      </c>
    </row>
    <row r="440" spans="1:5" x14ac:dyDescent="0.2">
      <c r="A440" s="50">
        <v>438</v>
      </c>
      <c r="B440" s="24" t="s">
        <v>421</v>
      </c>
      <c r="C440" s="77">
        <v>0</v>
      </c>
      <c r="D440" s="24"/>
      <c r="E440" s="24">
        <f t="shared" si="7"/>
        <v>0</v>
      </c>
    </row>
    <row r="441" spans="1:5" x14ac:dyDescent="0.2">
      <c r="A441" s="50">
        <v>439</v>
      </c>
      <c r="B441" s="24" t="s">
        <v>422</v>
      </c>
      <c r="C441" s="77">
        <v>55</v>
      </c>
      <c r="D441" s="24"/>
      <c r="E441" s="24">
        <f t="shared" si="7"/>
        <v>55</v>
      </c>
    </row>
    <row r="442" spans="1:5" x14ac:dyDescent="0.2">
      <c r="A442" s="50">
        <v>440</v>
      </c>
      <c r="B442" s="24" t="s">
        <v>423</v>
      </c>
      <c r="C442" s="77">
        <v>3</v>
      </c>
      <c r="D442" s="24"/>
      <c r="E442" s="24">
        <f t="shared" si="7"/>
        <v>3</v>
      </c>
    </row>
    <row r="443" spans="1:5" x14ac:dyDescent="0.2">
      <c r="A443" s="50">
        <v>441</v>
      </c>
      <c r="B443" s="24" t="s">
        <v>424</v>
      </c>
      <c r="C443" s="77">
        <v>150</v>
      </c>
      <c r="D443" s="24"/>
      <c r="E443" s="24">
        <v>150</v>
      </c>
    </row>
    <row r="444" spans="1:5" x14ac:dyDescent="0.2">
      <c r="A444" s="50">
        <v>442</v>
      </c>
      <c r="B444" s="24" t="s">
        <v>425</v>
      </c>
      <c r="C444" s="77">
        <v>35</v>
      </c>
      <c r="D444" s="24"/>
      <c r="E444" s="24">
        <f t="shared" ref="E444:E507" si="8">C444-D444</f>
        <v>35</v>
      </c>
    </row>
    <row r="445" spans="1:5" x14ac:dyDescent="0.2">
      <c r="A445" s="50">
        <v>443</v>
      </c>
      <c r="B445" s="24" t="s">
        <v>426</v>
      </c>
      <c r="C445" s="77">
        <v>15</v>
      </c>
      <c r="D445" s="24"/>
      <c r="E445" s="24">
        <f t="shared" si="8"/>
        <v>15</v>
      </c>
    </row>
    <row r="446" spans="1:5" x14ac:dyDescent="0.2">
      <c r="A446" s="50">
        <v>444</v>
      </c>
      <c r="B446" s="24" t="s">
        <v>427</v>
      </c>
      <c r="C446" s="77">
        <v>80</v>
      </c>
      <c r="D446" s="24"/>
      <c r="E446" s="24">
        <f t="shared" si="8"/>
        <v>80</v>
      </c>
    </row>
    <row r="447" spans="1:5" x14ac:dyDescent="0.2">
      <c r="A447" s="50">
        <v>445</v>
      </c>
      <c r="B447" s="24" t="s">
        <v>428</v>
      </c>
      <c r="C447" s="77">
        <v>36</v>
      </c>
      <c r="D447" s="24"/>
      <c r="E447" s="24">
        <f t="shared" si="8"/>
        <v>36</v>
      </c>
    </row>
    <row r="448" spans="1:5" x14ac:dyDescent="0.2">
      <c r="A448" s="50">
        <v>446</v>
      </c>
      <c r="B448" s="24" t="s">
        <v>429</v>
      </c>
      <c r="C448" s="77">
        <v>2</v>
      </c>
      <c r="D448" s="24"/>
      <c r="E448" s="24">
        <f t="shared" si="8"/>
        <v>2</v>
      </c>
    </row>
    <row r="449" spans="1:6" x14ac:dyDescent="0.2">
      <c r="A449" s="50">
        <v>447</v>
      </c>
      <c r="B449" s="24" t="s">
        <v>430</v>
      </c>
      <c r="C449" s="77">
        <v>8</v>
      </c>
      <c r="D449" s="24"/>
      <c r="E449" s="24">
        <f t="shared" si="8"/>
        <v>8</v>
      </c>
    </row>
    <row r="450" spans="1:6" x14ac:dyDescent="0.2">
      <c r="A450" s="50">
        <v>448</v>
      </c>
      <c r="B450" s="24" t="s">
        <v>431</v>
      </c>
      <c r="C450" s="77">
        <v>9</v>
      </c>
      <c r="D450" s="24"/>
      <c r="E450" s="24">
        <f t="shared" si="8"/>
        <v>9</v>
      </c>
    </row>
    <row r="451" spans="1:6" x14ac:dyDescent="0.2">
      <c r="A451" s="50">
        <v>449</v>
      </c>
      <c r="B451" s="24" t="s">
        <v>432</v>
      </c>
      <c r="C451" s="77">
        <v>3</v>
      </c>
      <c r="D451" s="24"/>
      <c r="E451" s="24">
        <f t="shared" si="8"/>
        <v>3</v>
      </c>
    </row>
    <row r="452" spans="1:6" x14ac:dyDescent="0.2">
      <c r="A452" s="50">
        <v>450</v>
      </c>
      <c r="B452" s="24" t="s">
        <v>433</v>
      </c>
      <c r="C452" s="77">
        <v>30</v>
      </c>
      <c r="D452" s="24"/>
      <c r="E452" s="24">
        <f t="shared" si="8"/>
        <v>30</v>
      </c>
    </row>
    <row r="453" spans="1:6" x14ac:dyDescent="0.2">
      <c r="A453" s="50">
        <v>451</v>
      </c>
      <c r="B453" s="24" t="s">
        <v>434</v>
      </c>
      <c r="C453" s="77">
        <v>32</v>
      </c>
      <c r="D453" s="24"/>
      <c r="E453" s="24">
        <f t="shared" si="8"/>
        <v>32</v>
      </c>
    </row>
    <row r="454" spans="1:6" x14ac:dyDescent="0.2">
      <c r="A454" s="50">
        <v>452</v>
      </c>
      <c r="B454" s="24" t="s">
        <v>435</v>
      </c>
      <c r="C454" s="77">
        <v>12</v>
      </c>
      <c r="D454" s="24"/>
      <c r="E454" s="24">
        <f t="shared" si="8"/>
        <v>12</v>
      </c>
    </row>
    <row r="455" spans="1:6" x14ac:dyDescent="0.2">
      <c r="A455" s="50">
        <v>453</v>
      </c>
      <c r="B455" s="24" t="s">
        <v>436</v>
      </c>
      <c r="C455" s="77">
        <v>0</v>
      </c>
      <c r="D455" s="24"/>
      <c r="E455" s="24">
        <f t="shared" si="8"/>
        <v>0</v>
      </c>
    </row>
    <row r="456" spans="1:6" x14ac:dyDescent="0.2">
      <c r="A456" s="50">
        <v>454</v>
      </c>
      <c r="B456" s="24" t="s">
        <v>437</v>
      </c>
      <c r="C456" s="77">
        <v>8</v>
      </c>
      <c r="D456" s="24"/>
      <c r="E456" s="24">
        <f t="shared" si="8"/>
        <v>8</v>
      </c>
    </row>
    <row r="457" spans="1:6" x14ac:dyDescent="0.2">
      <c r="A457" s="50">
        <v>455</v>
      </c>
      <c r="B457" s="24" t="s">
        <v>2028</v>
      </c>
      <c r="C457" s="77">
        <v>20</v>
      </c>
      <c r="D457" s="24"/>
      <c r="E457" s="24">
        <f t="shared" si="8"/>
        <v>20</v>
      </c>
    </row>
    <row r="458" spans="1:6" x14ac:dyDescent="0.2">
      <c r="A458" s="50">
        <v>456</v>
      </c>
      <c r="B458" s="24" t="s">
        <v>2356</v>
      </c>
      <c r="C458" s="77">
        <v>33</v>
      </c>
      <c r="D458" s="24"/>
      <c r="E458" s="24">
        <f t="shared" si="8"/>
        <v>33</v>
      </c>
    </row>
    <row r="459" spans="1:6" x14ac:dyDescent="0.2">
      <c r="A459" s="50">
        <v>457</v>
      </c>
      <c r="B459" s="24" t="s">
        <v>2033</v>
      </c>
      <c r="C459" s="77">
        <v>9</v>
      </c>
      <c r="D459" s="24"/>
      <c r="E459" s="24">
        <f t="shared" si="8"/>
        <v>9</v>
      </c>
    </row>
    <row r="460" spans="1:6" x14ac:dyDescent="0.2">
      <c r="A460" s="50">
        <v>458</v>
      </c>
      <c r="B460" s="24" t="s">
        <v>2052</v>
      </c>
      <c r="C460" s="77">
        <v>5</v>
      </c>
      <c r="D460" s="24"/>
      <c r="E460" s="24">
        <f t="shared" si="8"/>
        <v>5</v>
      </c>
    </row>
    <row r="461" spans="1:6" x14ac:dyDescent="0.2">
      <c r="A461" s="50">
        <v>459</v>
      </c>
      <c r="B461" s="24" t="s">
        <v>2053</v>
      </c>
      <c r="C461" s="77">
        <v>9</v>
      </c>
      <c r="D461" s="24"/>
      <c r="E461" s="24">
        <f t="shared" si="8"/>
        <v>9</v>
      </c>
    </row>
    <row r="462" spans="1:6" x14ac:dyDescent="0.2">
      <c r="A462" s="50">
        <v>460</v>
      </c>
      <c r="B462" s="24" t="s">
        <v>2034</v>
      </c>
      <c r="C462" s="77">
        <v>5</v>
      </c>
      <c r="D462" s="24"/>
      <c r="E462" s="24">
        <f t="shared" si="8"/>
        <v>5</v>
      </c>
    </row>
    <row r="463" spans="1:6" x14ac:dyDescent="0.2">
      <c r="A463" s="50">
        <v>461</v>
      </c>
      <c r="B463" s="24" t="s">
        <v>2035</v>
      </c>
      <c r="C463" s="77">
        <v>0</v>
      </c>
      <c r="D463" s="24"/>
      <c r="E463" s="24">
        <f t="shared" si="8"/>
        <v>0</v>
      </c>
      <c r="F463" s="48" t="s">
        <v>2054</v>
      </c>
    </row>
    <row r="464" spans="1:6" x14ac:dyDescent="0.2">
      <c r="A464" s="50">
        <v>462</v>
      </c>
      <c r="B464" s="24" t="s">
        <v>2036</v>
      </c>
      <c r="C464" s="77">
        <f>12+3</f>
        <v>15</v>
      </c>
      <c r="D464" s="24">
        <f>1+1+1+1</f>
        <v>4</v>
      </c>
      <c r="E464" s="24">
        <f t="shared" si="8"/>
        <v>11</v>
      </c>
    </row>
    <row r="465" spans="1:5" x14ac:dyDescent="0.2">
      <c r="A465" s="50">
        <v>463</v>
      </c>
      <c r="B465" s="24" t="s">
        <v>2037</v>
      </c>
      <c r="C465" s="77">
        <v>2</v>
      </c>
      <c r="D465" s="24"/>
      <c r="E465" s="24">
        <f t="shared" si="8"/>
        <v>2</v>
      </c>
    </row>
    <row r="466" spans="1:5" x14ac:dyDescent="0.2">
      <c r="A466" s="50">
        <v>464</v>
      </c>
      <c r="B466" s="24" t="s">
        <v>2055</v>
      </c>
      <c r="C466" s="77">
        <v>4</v>
      </c>
      <c r="D466" s="24">
        <f>1</f>
        <v>1</v>
      </c>
      <c r="E466" s="24">
        <f t="shared" si="8"/>
        <v>3</v>
      </c>
    </row>
    <row r="467" spans="1:5" x14ac:dyDescent="0.2">
      <c r="A467" s="50">
        <v>465</v>
      </c>
      <c r="B467" s="24" t="s">
        <v>2038</v>
      </c>
      <c r="C467" s="77">
        <v>1313</v>
      </c>
      <c r="D467" s="24"/>
      <c r="E467" s="24">
        <f t="shared" si="8"/>
        <v>1313</v>
      </c>
    </row>
    <row r="468" spans="1:5" x14ac:dyDescent="0.2">
      <c r="A468" s="50">
        <v>466</v>
      </c>
      <c r="B468" s="24" t="s">
        <v>2039</v>
      </c>
      <c r="C468" s="77">
        <v>823</v>
      </c>
      <c r="D468" s="24">
        <f>100</f>
        <v>100</v>
      </c>
      <c r="E468" s="24">
        <f t="shared" si="8"/>
        <v>723</v>
      </c>
    </row>
    <row r="469" spans="1:5" x14ac:dyDescent="0.2">
      <c r="A469" s="50">
        <v>467</v>
      </c>
      <c r="B469" s="24" t="s">
        <v>2040</v>
      </c>
      <c r="C469" s="77">
        <v>2</v>
      </c>
      <c r="D469" s="24"/>
      <c r="E469" s="24">
        <f t="shared" si="8"/>
        <v>2</v>
      </c>
    </row>
    <row r="470" spans="1:5" x14ac:dyDescent="0.2">
      <c r="A470" s="50">
        <v>468</v>
      </c>
      <c r="B470" s="24" t="s">
        <v>2041</v>
      </c>
      <c r="C470" s="77">
        <v>0</v>
      </c>
      <c r="D470" s="24"/>
      <c r="E470" s="24">
        <f t="shared" si="8"/>
        <v>0</v>
      </c>
    </row>
    <row r="471" spans="1:5" x14ac:dyDescent="0.2">
      <c r="A471" s="50">
        <v>469</v>
      </c>
      <c r="B471" s="24" t="s">
        <v>2042</v>
      </c>
      <c r="C471" s="77">
        <v>4</v>
      </c>
      <c r="D471" s="24"/>
      <c r="E471" s="24">
        <f t="shared" si="8"/>
        <v>4</v>
      </c>
    </row>
    <row r="472" spans="1:5" x14ac:dyDescent="0.2">
      <c r="A472" s="50">
        <v>470</v>
      </c>
      <c r="B472" s="24" t="s">
        <v>2057</v>
      </c>
      <c r="C472" s="77">
        <v>1</v>
      </c>
      <c r="D472" s="24"/>
      <c r="E472" s="24">
        <f t="shared" si="8"/>
        <v>1</v>
      </c>
    </row>
    <row r="473" spans="1:5" x14ac:dyDescent="0.2">
      <c r="A473" s="50">
        <v>471</v>
      </c>
      <c r="B473" s="24" t="s">
        <v>2043</v>
      </c>
      <c r="C473" s="77">
        <v>2</v>
      </c>
      <c r="D473" s="24"/>
      <c r="E473" s="24">
        <f t="shared" si="8"/>
        <v>2</v>
      </c>
    </row>
    <row r="474" spans="1:5" x14ac:dyDescent="0.2">
      <c r="A474" s="50">
        <v>472</v>
      </c>
      <c r="B474" s="24" t="s">
        <v>2044</v>
      </c>
      <c r="C474" s="77">
        <v>0</v>
      </c>
      <c r="D474" s="24"/>
      <c r="E474" s="24">
        <f t="shared" si="8"/>
        <v>0</v>
      </c>
    </row>
    <row r="475" spans="1:5" x14ac:dyDescent="0.2">
      <c r="A475" s="50">
        <v>473</v>
      </c>
      <c r="B475" s="24" t="s">
        <v>2045</v>
      </c>
      <c r="C475" s="77">
        <f>2+3</f>
        <v>5</v>
      </c>
      <c r="D475" s="24">
        <f>1+1</f>
        <v>2</v>
      </c>
      <c r="E475" s="24">
        <f t="shared" si="8"/>
        <v>3</v>
      </c>
    </row>
    <row r="476" spans="1:5" x14ac:dyDescent="0.2">
      <c r="A476" s="50">
        <v>474</v>
      </c>
      <c r="B476" s="24" t="s">
        <v>2046</v>
      </c>
      <c r="C476" s="77">
        <v>2</v>
      </c>
      <c r="D476" s="24"/>
      <c r="E476" s="24">
        <f t="shared" si="8"/>
        <v>2</v>
      </c>
    </row>
    <row r="477" spans="1:5" x14ac:dyDescent="0.2">
      <c r="A477" s="50">
        <v>475</v>
      </c>
      <c r="B477" s="24" t="s">
        <v>2047</v>
      </c>
      <c r="C477" s="77">
        <v>5</v>
      </c>
      <c r="D477" s="24"/>
      <c r="E477" s="24">
        <f t="shared" si="8"/>
        <v>5</v>
      </c>
    </row>
    <row r="478" spans="1:5" x14ac:dyDescent="0.2">
      <c r="A478" s="50">
        <v>476</v>
      </c>
      <c r="B478" s="24" t="s">
        <v>2048</v>
      </c>
      <c r="C478" s="77">
        <v>0</v>
      </c>
      <c r="D478" s="24"/>
      <c r="E478" s="24">
        <f t="shared" si="8"/>
        <v>0</v>
      </c>
    </row>
    <row r="479" spans="1:5" x14ac:dyDescent="0.2">
      <c r="A479" s="50">
        <v>477</v>
      </c>
      <c r="B479" s="24" t="s">
        <v>2049</v>
      </c>
      <c r="C479" s="77">
        <v>5</v>
      </c>
      <c r="D479" s="24">
        <f>1</f>
        <v>1</v>
      </c>
      <c r="E479" s="24">
        <f t="shared" si="8"/>
        <v>4</v>
      </c>
    </row>
    <row r="480" spans="1:5" x14ac:dyDescent="0.2">
      <c r="A480" s="50">
        <v>478</v>
      </c>
      <c r="B480" s="24" t="s">
        <v>2050</v>
      </c>
      <c r="C480" s="77">
        <v>0</v>
      </c>
      <c r="D480" s="24"/>
      <c r="E480" s="24">
        <f t="shared" si="8"/>
        <v>0</v>
      </c>
    </row>
    <row r="481" spans="1:5" x14ac:dyDescent="0.2">
      <c r="A481" s="50">
        <v>479</v>
      </c>
      <c r="B481" s="24" t="s">
        <v>2130</v>
      </c>
      <c r="C481" s="77">
        <v>26</v>
      </c>
      <c r="D481" s="24"/>
      <c r="E481" s="24">
        <f t="shared" si="8"/>
        <v>26</v>
      </c>
    </row>
    <row r="482" spans="1:5" x14ac:dyDescent="0.2">
      <c r="A482" s="50">
        <v>480</v>
      </c>
      <c r="B482" s="24" t="s">
        <v>2089</v>
      </c>
      <c r="C482" s="77">
        <v>11</v>
      </c>
      <c r="D482" s="24">
        <f>1+1</f>
        <v>2</v>
      </c>
      <c r="E482" s="24">
        <f t="shared" si="8"/>
        <v>9</v>
      </c>
    </row>
    <row r="483" spans="1:5" x14ac:dyDescent="0.2">
      <c r="A483" s="50">
        <v>490</v>
      </c>
      <c r="B483" s="24" t="s">
        <v>2090</v>
      </c>
      <c r="C483" s="77">
        <v>6</v>
      </c>
      <c r="D483" s="24"/>
      <c r="E483" s="24">
        <f t="shared" si="8"/>
        <v>6</v>
      </c>
    </row>
    <row r="484" spans="1:5" x14ac:dyDescent="0.2">
      <c r="A484" s="50">
        <v>491</v>
      </c>
      <c r="B484" s="24" t="s">
        <v>2162</v>
      </c>
      <c r="C484" s="77">
        <v>0</v>
      </c>
      <c r="D484" s="24"/>
      <c r="E484" s="24">
        <f t="shared" si="8"/>
        <v>0</v>
      </c>
    </row>
    <row r="485" spans="1:5" x14ac:dyDescent="0.2">
      <c r="A485" s="50">
        <v>492</v>
      </c>
      <c r="B485" s="24" t="s">
        <v>2174</v>
      </c>
      <c r="C485" s="77">
        <v>95</v>
      </c>
      <c r="D485" s="24"/>
      <c r="E485" s="24">
        <f>C485-D485</f>
        <v>95</v>
      </c>
    </row>
    <row r="486" spans="1:5" x14ac:dyDescent="0.2">
      <c r="A486" s="50">
        <v>493</v>
      </c>
      <c r="B486" s="24" t="s">
        <v>2175</v>
      </c>
      <c r="C486" s="77">
        <v>235</v>
      </c>
      <c r="D486" s="24">
        <f>20</f>
        <v>20</v>
      </c>
      <c r="E486" s="24">
        <f t="shared" si="8"/>
        <v>215</v>
      </c>
    </row>
    <row r="487" spans="1:5" x14ac:dyDescent="0.2">
      <c r="A487" s="50">
        <v>494</v>
      </c>
      <c r="B487" s="24" t="s">
        <v>2176</v>
      </c>
      <c r="C487" s="77">
        <v>30</v>
      </c>
      <c r="D487" s="24"/>
      <c r="E487" s="24">
        <f t="shared" si="8"/>
        <v>30</v>
      </c>
    </row>
    <row r="488" spans="1:5" ht="13.5" x14ac:dyDescent="0.25">
      <c r="A488" s="50">
        <v>495</v>
      </c>
      <c r="B488" s="24" t="s">
        <v>2357</v>
      </c>
      <c r="C488" s="79">
        <v>0</v>
      </c>
      <c r="D488" s="79"/>
      <c r="E488" s="24">
        <f t="shared" si="8"/>
        <v>0</v>
      </c>
    </row>
    <row r="489" spans="1:5" x14ac:dyDescent="0.2">
      <c r="A489" s="50">
        <v>496</v>
      </c>
      <c r="B489" s="77" t="s">
        <v>2358</v>
      </c>
      <c r="C489" s="70">
        <v>0</v>
      </c>
      <c r="D489" s="70"/>
      <c r="E489" s="24">
        <f t="shared" si="8"/>
        <v>0</v>
      </c>
    </row>
    <row r="490" spans="1:5" x14ac:dyDescent="0.2">
      <c r="A490" s="50">
        <v>497</v>
      </c>
      <c r="B490" s="24" t="s">
        <v>2359</v>
      </c>
      <c r="C490" s="70">
        <v>5</v>
      </c>
      <c r="D490" s="70"/>
      <c r="E490" s="24">
        <f t="shared" si="8"/>
        <v>5</v>
      </c>
    </row>
    <row r="491" spans="1:5" x14ac:dyDescent="0.2">
      <c r="A491" s="50">
        <v>498</v>
      </c>
      <c r="B491" s="24" t="s">
        <v>2360</v>
      </c>
      <c r="C491" s="70">
        <f>3+6</f>
        <v>9</v>
      </c>
      <c r="D491" s="70"/>
      <c r="E491" s="24">
        <f t="shared" si="8"/>
        <v>9</v>
      </c>
    </row>
    <row r="492" spans="1:5" x14ac:dyDescent="0.2">
      <c r="A492" s="50">
        <v>499</v>
      </c>
      <c r="B492" s="77" t="s">
        <v>2361</v>
      </c>
      <c r="C492" s="70">
        <v>1</v>
      </c>
      <c r="D492" s="70"/>
      <c r="E492" s="24">
        <f t="shared" si="8"/>
        <v>1</v>
      </c>
    </row>
    <row r="493" spans="1:5" x14ac:dyDescent="0.2">
      <c r="A493" s="50">
        <v>500</v>
      </c>
      <c r="B493" s="77" t="s">
        <v>2362</v>
      </c>
      <c r="C493" s="70">
        <v>1</v>
      </c>
      <c r="D493" s="70"/>
      <c r="E493" s="24">
        <f t="shared" si="8"/>
        <v>1</v>
      </c>
    </row>
    <row r="494" spans="1:5" x14ac:dyDescent="0.2">
      <c r="A494" s="50">
        <v>501</v>
      </c>
      <c r="B494" s="77" t="s">
        <v>2363</v>
      </c>
      <c r="C494" s="70">
        <v>0</v>
      </c>
      <c r="D494" s="70"/>
      <c r="E494" s="24">
        <f t="shared" si="8"/>
        <v>0</v>
      </c>
    </row>
    <row r="495" spans="1:5" x14ac:dyDescent="0.2">
      <c r="A495" s="50">
        <v>502</v>
      </c>
      <c r="B495" s="77" t="s">
        <v>2364</v>
      </c>
      <c r="C495" s="70">
        <v>5</v>
      </c>
      <c r="D495" s="70"/>
      <c r="E495" s="24">
        <f t="shared" si="8"/>
        <v>5</v>
      </c>
    </row>
    <row r="496" spans="1:5" x14ac:dyDescent="0.2">
      <c r="A496" s="50">
        <v>503</v>
      </c>
      <c r="B496" s="77" t="s">
        <v>2365</v>
      </c>
      <c r="C496" s="70">
        <v>2</v>
      </c>
      <c r="D496" s="70"/>
      <c r="E496" s="24">
        <f t="shared" si="8"/>
        <v>2</v>
      </c>
    </row>
    <row r="497" spans="1:5" x14ac:dyDescent="0.2">
      <c r="A497" s="50">
        <v>504</v>
      </c>
      <c r="B497" s="77" t="s">
        <v>2366</v>
      </c>
      <c r="C497" s="70">
        <v>0</v>
      </c>
      <c r="D497" s="70"/>
      <c r="E497" s="24">
        <f t="shared" si="8"/>
        <v>0</v>
      </c>
    </row>
    <row r="498" spans="1:5" x14ac:dyDescent="0.2">
      <c r="A498" s="50">
        <v>505</v>
      </c>
      <c r="B498" s="77" t="s">
        <v>2367</v>
      </c>
      <c r="C498" s="70">
        <v>3</v>
      </c>
      <c r="D498" s="70"/>
      <c r="E498" s="24">
        <f t="shared" si="8"/>
        <v>3</v>
      </c>
    </row>
    <row r="499" spans="1:5" x14ac:dyDescent="0.2">
      <c r="A499" s="50">
        <v>506</v>
      </c>
      <c r="B499" s="77" t="s">
        <v>2368</v>
      </c>
      <c r="C499" s="70">
        <v>1</v>
      </c>
      <c r="D499" s="70"/>
      <c r="E499" s="24">
        <f t="shared" si="8"/>
        <v>1</v>
      </c>
    </row>
    <row r="500" spans="1:5" x14ac:dyDescent="0.2">
      <c r="A500" s="50">
        <v>507</v>
      </c>
      <c r="B500" s="24" t="s">
        <v>2369</v>
      </c>
      <c r="C500" s="70">
        <v>0</v>
      </c>
      <c r="D500" s="70"/>
      <c r="E500" s="24">
        <f t="shared" si="8"/>
        <v>0</v>
      </c>
    </row>
    <row r="501" spans="1:5" x14ac:dyDescent="0.2">
      <c r="A501" s="50">
        <v>508</v>
      </c>
      <c r="B501" s="77" t="s">
        <v>2370</v>
      </c>
      <c r="C501" s="70">
        <v>5</v>
      </c>
      <c r="D501" s="70"/>
      <c r="E501" s="24">
        <f t="shared" si="8"/>
        <v>5</v>
      </c>
    </row>
    <row r="502" spans="1:5" x14ac:dyDescent="0.2">
      <c r="A502" s="50">
        <v>509</v>
      </c>
      <c r="B502" s="77" t="s">
        <v>2371</v>
      </c>
      <c r="C502" s="70">
        <v>10</v>
      </c>
      <c r="D502" s="70">
        <f>3</f>
        <v>3</v>
      </c>
      <c r="E502" s="24">
        <f t="shared" si="8"/>
        <v>7</v>
      </c>
    </row>
    <row r="503" spans="1:5" x14ac:dyDescent="0.2">
      <c r="A503" s="50">
        <v>510</v>
      </c>
      <c r="B503" s="77" t="s">
        <v>2372</v>
      </c>
      <c r="C503" s="70">
        <v>0</v>
      </c>
      <c r="D503" s="70"/>
      <c r="E503" s="24">
        <f t="shared" si="8"/>
        <v>0</v>
      </c>
    </row>
    <row r="504" spans="1:5" x14ac:dyDescent="0.2">
      <c r="A504" s="50">
        <v>511</v>
      </c>
      <c r="B504" s="77" t="s">
        <v>2373</v>
      </c>
      <c r="C504" s="70">
        <f>1+3</f>
        <v>4</v>
      </c>
      <c r="D504" s="70">
        <f>1</f>
        <v>1</v>
      </c>
      <c r="E504" s="24">
        <f t="shared" si="8"/>
        <v>3</v>
      </c>
    </row>
    <row r="505" spans="1:5" x14ac:dyDescent="0.2">
      <c r="A505" s="50">
        <v>512</v>
      </c>
      <c r="B505" s="77" t="s">
        <v>2374</v>
      </c>
      <c r="C505" s="70">
        <f>2+3</f>
        <v>5</v>
      </c>
      <c r="D505" s="70">
        <f>1</f>
        <v>1</v>
      </c>
      <c r="E505" s="24">
        <f t="shared" si="8"/>
        <v>4</v>
      </c>
    </row>
    <row r="506" spans="1:5" x14ac:dyDescent="0.2">
      <c r="A506" s="50">
        <v>513</v>
      </c>
      <c r="B506" s="77" t="s">
        <v>2375</v>
      </c>
      <c r="C506" s="70">
        <f>1+3</f>
        <v>4</v>
      </c>
      <c r="D506" s="70">
        <f>1</f>
        <v>1</v>
      </c>
      <c r="E506" s="24">
        <f t="shared" si="8"/>
        <v>3</v>
      </c>
    </row>
    <row r="507" spans="1:5" x14ac:dyDescent="0.2">
      <c r="A507" s="50">
        <v>514</v>
      </c>
      <c r="B507" s="77" t="s">
        <v>2376</v>
      </c>
      <c r="C507" s="70">
        <f>13+3</f>
        <v>16</v>
      </c>
      <c r="D507" s="70">
        <f>1+1</f>
        <v>2</v>
      </c>
      <c r="E507" s="24">
        <f t="shared" si="8"/>
        <v>14</v>
      </c>
    </row>
    <row r="508" spans="1:5" x14ac:dyDescent="0.2">
      <c r="A508" s="50">
        <v>515</v>
      </c>
      <c r="B508" s="77" t="s">
        <v>2377</v>
      </c>
      <c r="C508" s="70">
        <f>3+5</f>
        <v>8</v>
      </c>
      <c r="D508" s="70">
        <f>1</f>
        <v>1</v>
      </c>
      <c r="E508" s="24">
        <f t="shared" ref="E508:E535" si="9">C508-D508</f>
        <v>7</v>
      </c>
    </row>
    <row r="509" spans="1:5" x14ac:dyDescent="0.2">
      <c r="A509" s="50">
        <v>516</v>
      </c>
      <c r="B509" s="77" t="s">
        <v>2378</v>
      </c>
      <c r="C509" s="70">
        <f>2+7</f>
        <v>9</v>
      </c>
      <c r="D509" s="70"/>
      <c r="E509" s="24">
        <f t="shared" si="9"/>
        <v>9</v>
      </c>
    </row>
    <row r="510" spans="1:5" x14ac:dyDescent="0.2">
      <c r="A510" s="50">
        <v>517</v>
      </c>
      <c r="B510" s="77" t="s">
        <v>2379</v>
      </c>
      <c r="C510" s="70">
        <v>2</v>
      </c>
      <c r="D510" s="70"/>
      <c r="E510" s="24">
        <f t="shared" si="9"/>
        <v>2</v>
      </c>
    </row>
    <row r="511" spans="1:5" x14ac:dyDescent="0.2">
      <c r="A511" s="50">
        <v>518</v>
      </c>
      <c r="B511" s="24" t="s">
        <v>2380</v>
      </c>
      <c r="C511" s="70">
        <v>5</v>
      </c>
      <c r="D511" s="70"/>
      <c r="E511" s="24">
        <f t="shared" si="9"/>
        <v>5</v>
      </c>
    </row>
    <row r="512" spans="1:5" x14ac:dyDescent="0.2">
      <c r="A512" s="50">
        <v>519</v>
      </c>
      <c r="B512" s="24" t="s">
        <v>2381</v>
      </c>
      <c r="C512" s="70">
        <v>7</v>
      </c>
      <c r="D512" s="70"/>
      <c r="E512" s="24">
        <f t="shared" si="9"/>
        <v>7</v>
      </c>
    </row>
    <row r="513" spans="1:5" x14ac:dyDescent="0.2">
      <c r="A513" s="50">
        <v>520</v>
      </c>
      <c r="B513" s="24" t="s">
        <v>2382</v>
      </c>
      <c r="C513" s="70">
        <v>15</v>
      </c>
      <c r="D513" s="70"/>
      <c r="E513" s="24">
        <f t="shared" si="9"/>
        <v>15</v>
      </c>
    </row>
    <row r="514" spans="1:5" x14ac:dyDescent="0.2">
      <c r="A514" s="50">
        <v>521</v>
      </c>
      <c r="B514" s="24" t="s">
        <v>2383</v>
      </c>
      <c r="C514" s="70">
        <v>15</v>
      </c>
      <c r="D514" s="70"/>
      <c r="E514" s="24">
        <f t="shared" si="9"/>
        <v>15</v>
      </c>
    </row>
    <row r="515" spans="1:5" x14ac:dyDescent="0.2">
      <c r="A515" s="50">
        <v>522</v>
      </c>
      <c r="B515" s="77" t="s">
        <v>2384</v>
      </c>
      <c r="C515" s="70">
        <v>0</v>
      </c>
      <c r="D515" s="70"/>
      <c r="E515" s="24">
        <f t="shared" si="9"/>
        <v>0</v>
      </c>
    </row>
    <row r="516" spans="1:5" x14ac:dyDescent="0.2">
      <c r="A516" s="50">
        <v>523</v>
      </c>
      <c r="B516" s="77" t="s">
        <v>2385</v>
      </c>
      <c r="C516" s="70">
        <v>0</v>
      </c>
      <c r="D516" s="70"/>
      <c r="E516" s="24">
        <f t="shared" si="9"/>
        <v>0</v>
      </c>
    </row>
    <row r="517" spans="1:5" x14ac:dyDescent="0.2">
      <c r="A517" s="50">
        <v>524</v>
      </c>
      <c r="B517" s="77" t="s">
        <v>2386</v>
      </c>
      <c r="C517" s="70">
        <v>12</v>
      </c>
      <c r="D517" s="70"/>
      <c r="E517" s="24">
        <f t="shared" si="9"/>
        <v>12</v>
      </c>
    </row>
    <row r="518" spans="1:5" x14ac:dyDescent="0.2">
      <c r="A518" s="50">
        <v>525</v>
      </c>
      <c r="B518" s="77" t="s">
        <v>2387</v>
      </c>
      <c r="C518" s="70">
        <v>0</v>
      </c>
      <c r="D518" s="70"/>
      <c r="E518" s="24">
        <f t="shared" si="9"/>
        <v>0</v>
      </c>
    </row>
    <row r="519" spans="1:5" x14ac:dyDescent="0.2">
      <c r="A519" s="50">
        <v>526</v>
      </c>
      <c r="B519" s="77" t="s">
        <v>2388</v>
      </c>
      <c r="C519" s="70">
        <v>1</v>
      </c>
      <c r="D519" s="70"/>
      <c r="E519" s="24">
        <f t="shared" si="9"/>
        <v>1</v>
      </c>
    </row>
    <row r="520" spans="1:5" x14ac:dyDescent="0.2">
      <c r="A520" s="50">
        <v>527</v>
      </c>
      <c r="B520" s="77" t="s">
        <v>2389</v>
      </c>
      <c r="C520" s="70">
        <v>0</v>
      </c>
      <c r="D520" s="70"/>
      <c r="E520" s="24">
        <f t="shared" si="9"/>
        <v>0</v>
      </c>
    </row>
    <row r="521" spans="1:5" x14ac:dyDescent="0.2">
      <c r="A521" s="50">
        <v>528</v>
      </c>
      <c r="B521" s="77" t="s">
        <v>2390</v>
      </c>
      <c r="C521" s="70">
        <v>3</v>
      </c>
      <c r="D521" s="70"/>
      <c r="E521" s="24">
        <f t="shared" si="9"/>
        <v>3</v>
      </c>
    </row>
    <row r="522" spans="1:5" x14ac:dyDescent="0.2">
      <c r="A522" s="50">
        <v>529</v>
      </c>
      <c r="B522" s="77" t="s">
        <v>2391</v>
      </c>
      <c r="C522" s="70">
        <v>1</v>
      </c>
      <c r="D522" s="70"/>
      <c r="E522" s="24">
        <f t="shared" si="9"/>
        <v>1</v>
      </c>
    </row>
    <row r="523" spans="1:5" x14ac:dyDescent="0.2">
      <c r="A523" s="50">
        <v>530</v>
      </c>
      <c r="B523" s="77" t="s">
        <v>2392</v>
      </c>
      <c r="C523" s="70">
        <v>1</v>
      </c>
      <c r="D523" s="70"/>
      <c r="E523" s="24">
        <f t="shared" si="9"/>
        <v>1</v>
      </c>
    </row>
    <row r="524" spans="1:5" x14ac:dyDescent="0.2">
      <c r="A524" s="50">
        <v>531</v>
      </c>
      <c r="B524" s="77" t="s">
        <v>2393</v>
      </c>
      <c r="C524" s="70">
        <v>2</v>
      </c>
      <c r="D524" s="70"/>
      <c r="E524" s="24">
        <f t="shared" si="9"/>
        <v>2</v>
      </c>
    </row>
    <row r="525" spans="1:5" x14ac:dyDescent="0.2">
      <c r="A525" s="50">
        <v>532</v>
      </c>
      <c r="B525" s="77" t="s">
        <v>2394</v>
      </c>
      <c r="C525" s="70">
        <v>9</v>
      </c>
      <c r="D525" s="70">
        <f>1</f>
        <v>1</v>
      </c>
      <c r="E525" s="24">
        <f t="shared" si="9"/>
        <v>8</v>
      </c>
    </row>
    <row r="526" spans="1:5" x14ac:dyDescent="0.2">
      <c r="A526" s="50">
        <v>533</v>
      </c>
      <c r="B526" s="77" t="s">
        <v>2395</v>
      </c>
      <c r="C526" s="70">
        <v>3</v>
      </c>
      <c r="D526" s="70"/>
      <c r="E526" s="24">
        <f t="shared" si="9"/>
        <v>3</v>
      </c>
    </row>
    <row r="527" spans="1:5" x14ac:dyDescent="0.2">
      <c r="A527" s="50">
        <v>534</v>
      </c>
      <c r="B527" s="77" t="s">
        <v>2396</v>
      </c>
      <c r="C527" s="70">
        <v>1</v>
      </c>
      <c r="D527" s="70"/>
      <c r="E527" s="24">
        <f t="shared" si="9"/>
        <v>1</v>
      </c>
    </row>
    <row r="528" spans="1:5" x14ac:dyDescent="0.2">
      <c r="A528" s="50">
        <v>535</v>
      </c>
      <c r="B528" s="77" t="s">
        <v>2397</v>
      </c>
      <c r="C528" s="70">
        <v>1</v>
      </c>
      <c r="D528" s="70">
        <f>1</f>
        <v>1</v>
      </c>
      <c r="E528" s="24">
        <f t="shared" si="9"/>
        <v>0</v>
      </c>
    </row>
    <row r="529" spans="1:5" x14ac:dyDescent="0.2">
      <c r="A529" s="50">
        <v>536</v>
      </c>
      <c r="B529" s="77" t="s">
        <v>2398</v>
      </c>
      <c r="C529" s="70">
        <v>0</v>
      </c>
      <c r="D529" s="70"/>
      <c r="E529" s="24">
        <f t="shared" si="9"/>
        <v>0</v>
      </c>
    </row>
    <row r="530" spans="1:5" x14ac:dyDescent="0.2">
      <c r="A530" s="50">
        <v>537</v>
      </c>
      <c r="B530" s="77" t="s">
        <v>2399</v>
      </c>
      <c r="C530" s="70">
        <v>1</v>
      </c>
      <c r="D530" s="70"/>
      <c r="E530" s="24">
        <f t="shared" si="9"/>
        <v>1</v>
      </c>
    </row>
    <row r="531" spans="1:5" x14ac:dyDescent="0.2">
      <c r="A531" s="50">
        <v>538</v>
      </c>
      <c r="B531" s="77" t="s">
        <v>2400</v>
      </c>
      <c r="C531" s="70">
        <v>50</v>
      </c>
      <c r="D531" s="70"/>
      <c r="E531" s="24">
        <f t="shared" si="9"/>
        <v>50</v>
      </c>
    </row>
    <row r="532" spans="1:5" x14ac:dyDescent="0.2">
      <c r="A532" s="50">
        <v>539</v>
      </c>
      <c r="B532" s="77" t="s">
        <v>2401</v>
      </c>
      <c r="C532" s="70">
        <v>2</v>
      </c>
      <c r="D532" s="70"/>
      <c r="E532" s="24">
        <f t="shared" si="9"/>
        <v>2</v>
      </c>
    </row>
    <row r="533" spans="1:5" x14ac:dyDescent="0.2">
      <c r="A533" s="50">
        <v>540</v>
      </c>
      <c r="B533" s="24" t="s">
        <v>2402</v>
      </c>
      <c r="C533" s="70">
        <v>7</v>
      </c>
      <c r="D533" s="70"/>
      <c r="E533" s="24">
        <f t="shared" si="9"/>
        <v>7</v>
      </c>
    </row>
    <row r="534" spans="1:5" x14ac:dyDescent="0.2">
      <c r="A534" s="50">
        <v>541</v>
      </c>
      <c r="B534" s="24" t="s">
        <v>2403</v>
      </c>
      <c r="C534" s="70">
        <v>1</v>
      </c>
      <c r="D534" s="70">
        <f>1</f>
        <v>1</v>
      </c>
      <c r="E534" s="24">
        <f t="shared" si="9"/>
        <v>0</v>
      </c>
    </row>
    <row r="535" spans="1:5" x14ac:dyDescent="0.2">
      <c r="A535" s="50">
        <v>542</v>
      </c>
      <c r="B535" s="77" t="s">
        <v>2404</v>
      </c>
      <c r="C535" s="70">
        <v>2</v>
      </c>
      <c r="D535" s="70"/>
      <c r="E535" s="24">
        <f t="shared" si="9"/>
        <v>2</v>
      </c>
    </row>
  </sheetData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6" sqref="A16:B18"/>
    </sheetView>
  </sheetViews>
  <sheetFormatPr baseColWidth="10" defaultRowHeight="15" x14ac:dyDescent="0.25"/>
  <cols>
    <col min="1" max="1" width="32.42578125" customWidth="1"/>
    <col min="2" max="2" width="14.85546875" customWidth="1"/>
    <col min="4" max="4" width="34.7109375" customWidth="1"/>
  </cols>
  <sheetData>
    <row r="1" spans="1:5" x14ac:dyDescent="0.25">
      <c r="A1" s="1" t="s">
        <v>1999</v>
      </c>
      <c r="B1" s="1"/>
      <c r="C1" s="1"/>
      <c r="D1" s="1"/>
    </row>
    <row r="2" spans="1:5" x14ac:dyDescent="0.25">
      <c r="A2" s="1" t="s">
        <v>2088</v>
      </c>
      <c r="B2" s="1"/>
      <c r="C2" s="1"/>
      <c r="D2" s="1"/>
    </row>
    <row r="3" spans="1:5" x14ac:dyDescent="0.25">
      <c r="A3" s="1" t="s">
        <v>2140</v>
      </c>
      <c r="B3" s="1"/>
      <c r="C3" s="1"/>
      <c r="D3" s="1"/>
    </row>
    <row r="6" spans="1:5" x14ac:dyDescent="0.25">
      <c r="A6" s="84" t="s">
        <v>2141</v>
      </c>
      <c r="B6" s="84"/>
      <c r="C6" s="1"/>
      <c r="D6" s="1"/>
      <c r="E6" s="1"/>
    </row>
    <row r="7" spans="1:5" x14ac:dyDescent="0.25">
      <c r="A7" s="35" t="s">
        <v>2133</v>
      </c>
      <c r="B7" s="35" t="s">
        <v>2</v>
      </c>
      <c r="C7" s="34"/>
      <c r="D7" s="35" t="s">
        <v>2000</v>
      </c>
      <c r="E7" s="35" t="s">
        <v>2134</v>
      </c>
    </row>
    <row r="8" spans="1:5" x14ac:dyDescent="0.25">
      <c r="A8" s="2" t="s">
        <v>2145</v>
      </c>
      <c r="B8" s="4" t="s">
        <v>2146</v>
      </c>
      <c r="C8" s="1"/>
      <c r="D8" s="2" t="s">
        <v>2158</v>
      </c>
      <c r="E8" s="4">
        <v>1</v>
      </c>
    </row>
    <row r="9" spans="1:5" x14ac:dyDescent="0.25">
      <c r="A9" s="36"/>
      <c r="B9" s="37"/>
    </row>
    <row r="10" spans="1:5" x14ac:dyDescent="0.25">
      <c r="A10" s="84" t="s">
        <v>2139</v>
      </c>
      <c r="B10" s="84"/>
      <c r="C10" s="1"/>
      <c r="D10" s="1"/>
      <c r="E10" s="1"/>
    </row>
    <row r="11" spans="1:5" x14ac:dyDescent="0.25">
      <c r="A11" s="35" t="s">
        <v>2133</v>
      </c>
      <c r="B11" s="35" t="s">
        <v>2</v>
      </c>
      <c r="C11" s="34"/>
      <c r="D11" s="38"/>
      <c r="E11" s="38"/>
    </row>
    <row r="12" spans="1:5" x14ac:dyDescent="0.25">
      <c r="A12" s="2" t="s">
        <v>2147</v>
      </c>
      <c r="B12" s="4" t="s">
        <v>2148</v>
      </c>
      <c r="C12" s="1"/>
      <c r="D12" s="39"/>
      <c r="E12" s="40"/>
    </row>
    <row r="13" spans="1:5" s="1" customFormat="1" x14ac:dyDescent="0.25">
      <c r="A13" s="2" t="s">
        <v>2156</v>
      </c>
      <c r="B13" s="4" t="s">
        <v>2160</v>
      </c>
      <c r="D13" s="39"/>
      <c r="E13" s="40"/>
    </row>
    <row r="14" spans="1:5" x14ac:dyDescent="0.25">
      <c r="A14" s="2" t="s">
        <v>2157</v>
      </c>
      <c r="B14" s="4" t="s">
        <v>2159</v>
      </c>
      <c r="D14" s="39"/>
      <c r="E14" s="40"/>
    </row>
    <row r="15" spans="1:5" x14ac:dyDescent="0.25">
      <c r="A15" s="1"/>
      <c r="B15" s="1"/>
      <c r="C15" s="1"/>
      <c r="D15" s="1"/>
      <c r="E15" s="1"/>
    </row>
    <row r="16" spans="1:5" x14ac:dyDescent="0.25">
      <c r="A16" s="84" t="s">
        <v>2142</v>
      </c>
      <c r="B16" s="84"/>
      <c r="C16" s="1"/>
      <c r="D16" s="1"/>
      <c r="E16" s="1"/>
    </row>
    <row r="17" spans="1:5" x14ac:dyDescent="0.25">
      <c r="A17" s="35" t="s">
        <v>2133</v>
      </c>
      <c r="B17" s="35" t="s">
        <v>2</v>
      </c>
      <c r="C17" s="34"/>
      <c r="D17" s="35" t="s">
        <v>2000</v>
      </c>
      <c r="E17" s="35" t="s">
        <v>2134</v>
      </c>
    </row>
    <row r="18" spans="1:5" x14ac:dyDescent="0.25">
      <c r="A18" s="2" t="s">
        <v>2150</v>
      </c>
      <c r="B18" s="4" t="s">
        <v>2151</v>
      </c>
      <c r="C18" s="1"/>
      <c r="D18" s="2" t="s">
        <v>2149</v>
      </c>
      <c r="E18" s="4">
        <v>1</v>
      </c>
    </row>
    <row r="20" spans="1:5" x14ac:dyDescent="0.25">
      <c r="D20" s="84" t="s">
        <v>2143</v>
      </c>
      <c r="E20" s="84"/>
    </row>
    <row r="21" spans="1:5" x14ac:dyDescent="0.25">
      <c r="D21" s="35" t="s">
        <v>2000</v>
      </c>
      <c r="E21" s="35" t="s">
        <v>2134</v>
      </c>
    </row>
    <row r="22" spans="1:5" x14ac:dyDescent="0.25">
      <c r="D22" s="2" t="s">
        <v>2138</v>
      </c>
      <c r="E22" s="4">
        <v>5</v>
      </c>
    </row>
    <row r="24" spans="1:5" x14ac:dyDescent="0.25">
      <c r="A24" s="84" t="s">
        <v>2144</v>
      </c>
      <c r="B24" s="84"/>
      <c r="C24" s="1"/>
      <c r="D24" s="1"/>
      <c r="E24" s="1"/>
    </row>
    <row r="25" spans="1:5" x14ac:dyDescent="0.25">
      <c r="A25" s="35" t="s">
        <v>2133</v>
      </c>
      <c r="B25" s="35" t="s">
        <v>2</v>
      </c>
      <c r="C25" s="34"/>
      <c r="D25" s="35" t="s">
        <v>2000</v>
      </c>
      <c r="E25" s="35" t="s">
        <v>2134</v>
      </c>
    </row>
    <row r="26" spans="1:5" x14ac:dyDescent="0.25">
      <c r="A26" s="2" t="s">
        <v>2152</v>
      </c>
      <c r="B26" s="4" t="s">
        <v>2153</v>
      </c>
      <c r="C26" s="1"/>
      <c r="D26" s="2" t="s">
        <v>2154</v>
      </c>
      <c r="E26" s="4">
        <v>1</v>
      </c>
    </row>
    <row r="27" spans="1:5" x14ac:dyDescent="0.25">
      <c r="D27" s="2" t="s">
        <v>2155</v>
      </c>
      <c r="E27" s="4">
        <v>1</v>
      </c>
    </row>
  </sheetData>
  <mergeCells count="5">
    <mergeCell ref="A6:B6"/>
    <mergeCell ref="A10:B10"/>
    <mergeCell ref="A16:B16"/>
    <mergeCell ref="D20:E20"/>
    <mergeCell ref="A24:B24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4" sqref="D14"/>
    </sheetView>
  </sheetViews>
  <sheetFormatPr baseColWidth="10" defaultRowHeight="15" x14ac:dyDescent="0.25"/>
  <cols>
    <col min="1" max="1" width="35.28515625" customWidth="1"/>
    <col min="2" max="2" width="13.85546875" customWidth="1"/>
    <col min="4" max="4" width="33.140625" customWidth="1"/>
    <col min="5" max="5" width="15.28515625" customWidth="1"/>
  </cols>
  <sheetData>
    <row r="1" spans="1:5" x14ac:dyDescent="0.25">
      <c r="A1" s="1" t="s">
        <v>1999</v>
      </c>
      <c r="B1" s="1"/>
      <c r="C1" s="1"/>
      <c r="D1" s="1"/>
      <c r="E1" s="1"/>
    </row>
    <row r="2" spans="1:5" x14ac:dyDescent="0.25">
      <c r="A2" s="1" t="s">
        <v>2088</v>
      </c>
      <c r="B2" s="1"/>
      <c r="C2" s="1"/>
      <c r="D2" s="1"/>
      <c r="E2" s="1"/>
    </row>
    <row r="3" spans="1:5" x14ac:dyDescent="0.25">
      <c r="A3" s="1" t="s">
        <v>2165</v>
      </c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85"/>
      <c r="B6" s="85"/>
      <c r="C6" s="1"/>
      <c r="D6" s="84" t="s">
        <v>2142</v>
      </c>
      <c r="E6" s="84"/>
    </row>
    <row r="7" spans="1:5" x14ac:dyDescent="0.25">
      <c r="A7" s="38"/>
      <c r="B7" s="38"/>
      <c r="C7" s="1"/>
      <c r="D7" s="35" t="s">
        <v>2164</v>
      </c>
      <c r="E7" s="35" t="s">
        <v>2</v>
      </c>
    </row>
    <row r="8" spans="1:5" x14ac:dyDescent="0.25">
      <c r="A8" s="39"/>
      <c r="B8" s="40"/>
      <c r="C8" s="1"/>
      <c r="D8" s="2"/>
      <c r="E8" s="4"/>
    </row>
    <row r="9" spans="1:5" x14ac:dyDescent="0.25">
      <c r="A9" s="1"/>
      <c r="B9" s="1"/>
      <c r="C9" s="1"/>
      <c r="D9" s="39"/>
      <c r="E9" s="39"/>
    </row>
    <row r="10" spans="1:5" x14ac:dyDescent="0.25">
      <c r="A10" s="84" t="s">
        <v>2139</v>
      </c>
      <c r="B10" s="84"/>
      <c r="C10" s="1"/>
      <c r="D10" s="39"/>
      <c r="E10" s="39"/>
    </row>
    <row r="11" spans="1:5" x14ac:dyDescent="0.25">
      <c r="A11" s="35" t="s">
        <v>2133</v>
      </c>
      <c r="B11" s="35" t="s">
        <v>2</v>
      </c>
      <c r="C11" s="1"/>
      <c r="D11" s="38"/>
      <c r="E11" s="38"/>
    </row>
    <row r="12" spans="1:5" x14ac:dyDescent="0.25">
      <c r="A12" s="2"/>
      <c r="B12" s="4"/>
      <c r="C12" s="1"/>
      <c r="D12" s="41"/>
      <c r="E12" s="40"/>
    </row>
  </sheetData>
  <mergeCells count="3">
    <mergeCell ref="A6:B6"/>
    <mergeCell ref="D6:E6"/>
    <mergeCell ref="A10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E3" sqref="E3"/>
    </sheetView>
  </sheetViews>
  <sheetFormatPr baseColWidth="10" defaultRowHeight="15" x14ac:dyDescent="0.25"/>
  <cols>
    <col min="1" max="1" width="16.42578125" style="1" customWidth="1"/>
    <col min="2" max="2" width="43.140625" customWidth="1"/>
    <col min="3" max="3" width="15.42578125" customWidth="1"/>
    <col min="5" max="5" width="11.42578125" style="1"/>
    <col min="6" max="6" width="36.28515625" bestFit="1" customWidth="1"/>
    <col min="7" max="7" width="18.28515625" customWidth="1"/>
  </cols>
  <sheetData>
    <row r="1" spans="2:7" x14ac:dyDescent="0.25">
      <c r="B1" s="34" t="s">
        <v>1999</v>
      </c>
    </row>
    <row r="2" spans="2:7" x14ac:dyDescent="0.25">
      <c r="B2" s="34" t="s">
        <v>2088</v>
      </c>
    </row>
    <row r="3" spans="2:7" x14ac:dyDescent="0.25">
      <c r="B3" s="34" t="s">
        <v>2409</v>
      </c>
    </row>
    <row r="5" spans="2:7" s="1" customFormat="1" x14ac:dyDescent="0.25"/>
    <row r="6" spans="2:7" x14ac:dyDescent="0.25">
      <c r="F6" s="84" t="s">
        <v>2110</v>
      </c>
      <c r="G6" s="84"/>
    </row>
    <row r="7" spans="2:7" x14ac:dyDescent="0.25">
      <c r="F7" s="35" t="s">
        <v>2164</v>
      </c>
      <c r="G7" s="35" t="s">
        <v>2</v>
      </c>
    </row>
    <row r="8" spans="2:7" x14ac:dyDescent="0.25">
      <c r="F8" s="2" t="s">
        <v>2410</v>
      </c>
      <c r="G8" s="59">
        <v>1</v>
      </c>
    </row>
    <row r="9" spans="2:7" x14ac:dyDescent="0.25">
      <c r="F9" s="2" t="s">
        <v>2411</v>
      </c>
      <c r="G9" s="59">
        <v>1</v>
      </c>
    </row>
    <row r="11" spans="2:7" x14ac:dyDescent="0.25">
      <c r="B11" s="84" t="s">
        <v>2107</v>
      </c>
      <c r="C11" s="84"/>
    </row>
    <row r="12" spans="2:7" x14ac:dyDescent="0.25">
      <c r="B12" s="35" t="s">
        <v>2412</v>
      </c>
      <c r="C12" s="35" t="s">
        <v>2</v>
      </c>
    </row>
    <row r="13" spans="2:7" x14ac:dyDescent="0.25">
      <c r="B13" s="2" t="s">
        <v>2413</v>
      </c>
      <c r="C13" s="59" t="s">
        <v>2414</v>
      </c>
    </row>
    <row r="14" spans="2:7" x14ac:dyDescent="0.25">
      <c r="B14" s="2" t="s">
        <v>2415</v>
      </c>
      <c r="C14" s="59" t="s">
        <v>2416</v>
      </c>
    </row>
    <row r="15" spans="2:7" x14ac:dyDescent="0.25">
      <c r="B15" s="2" t="s">
        <v>2417</v>
      </c>
      <c r="C15" s="59" t="s">
        <v>2418</v>
      </c>
    </row>
    <row r="16" spans="2:7" x14ac:dyDescent="0.25">
      <c r="B16" s="2" t="s">
        <v>2419</v>
      </c>
      <c r="C16" s="59" t="s">
        <v>2420</v>
      </c>
    </row>
    <row r="18" spans="6:7" x14ac:dyDescent="0.25">
      <c r="F18" s="84" t="s">
        <v>2421</v>
      </c>
      <c r="G18" s="84"/>
    </row>
    <row r="19" spans="6:7" x14ac:dyDescent="0.25">
      <c r="F19" s="35" t="s">
        <v>2164</v>
      </c>
      <c r="G19" s="35" t="s">
        <v>2</v>
      </c>
    </row>
    <row r="20" spans="6:7" x14ac:dyDescent="0.25">
      <c r="F20" s="2" t="s">
        <v>2422</v>
      </c>
      <c r="G20" s="59">
        <v>1</v>
      </c>
    </row>
  </sheetData>
  <mergeCells count="3">
    <mergeCell ref="F6:G6"/>
    <mergeCell ref="B11:C11"/>
    <mergeCell ref="F18:G18"/>
  </mergeCells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REACTIVOS</vt:lpstr>
      <vt:lpstr>MATERIALES</vt:lpstr>
      <vt:lpstr>ENTREGAS</vt:lpstr>
      <vt:lpstr>Hoja1</vt:lpstr>
      <vt:lpstr>ENTREGAS </vt:lpstr>
    </vt:vector>
  </TitlesOfParts>
  <Company>UNIVERSIDAD DISTRITAL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FAMARENA</dc:creator>
  <cp:lastModifiedBy>Soporte</cp:lastModifiedBy>
  <cp:lastPrinted>2016-02-15T14:39:01Z</cp:lastPrinted>
  <dcterms:created xsi:type="dcterms:W3CDTF">2013-12-11T19:31:16Z</dcterms:created>
  <dcterms:modified xsi:type="dcterms:W3CDTF">2016-04-04T14:14:04Z</dcterms:modified>
</cp:coreProperties>
</file>