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D538" i="2" l="1"/>
  <c r="C538" i="2"/>
  <c r="E538" i="2" s="1"/>
  <c r="E537" i="2"/>
  <c r="C537" i="2"/>
  <c r="E536" i="2"/>
  <c r="C536" i="2"/>
  <c r="E535" i="2"/>
  <c r="D535" i="2"/>
  <c r="E534" i="2"/>
  <c r="D534" i="2"/>
  <c r="E533" i="2"/>
  <c r="E532" i="2"/>
  <c r="E531" i="2"/>
  <c r="E530" i="2"/>
  <c r="E529" i="2"/>
  <c r="D528" i="2"/>
  <c r="E528" i="2" s="1"/>
  <c r="E527" i="2"/>
  <c r="E526" i="2"/>
  <c r="D525" i="2"/>
  <c r="E525" i="2" s="1"/>
  <c r="E524" i="2"/>
  <c r="E523" i="2"/>
  <c r="E522" i="2"/>
  <c r="E521" i="2"/>
  <c r="E520" i="2"/>
  <c r="E519" i="2"/>
  <c r="E518" i="2"/>
  <c r="E517" i="2"/>
  <c r="E516" i="2"/>
  <c r="E515" i="2"/>
  <c r="D514" i="2"/>
  <c r="E514" i="2" s="1"/>
  <c r="E513" i="2"/>
  <c r="E512" i="2"/>
  <c r="E511" i="2"/>
  <c r="E510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C502" i="2"/>
  <c r="E502" i="2" s="1"/>
  <c r="E501" i="2"/>
  <c r="E500" i="2"/>
  <c r="D499" i="2"/>
  <c r="C499" i="2"/>
  <c r="E499" i="2" s="1"/>
  <c r="E498" i="2"/>
  <c r="E497" i="2"/>
  <c r="E496" i="2"/>
  <c r="E495" i="2"/>
  <c r="E494" i="2"/>
  <c r="E493" i="2"/>
  <c r="E492" i="2"/>
  <c r="D491" i="2"/>
  <c r="C491" i="2"/>
  <c r="E491" i="2" s="1"/>
  <c r="E490" i="2"/>
  <c r="E489" i="2"/>
  <c r="E488" i="2"/>
  <c r="E487" i="2"/>
  <c r="D486" i="2"/>
  <c r="E486" i="2" s="1"/>
  <c r="D485" i="2"/>
  <c r="E485" i="2" s="1"/>
  <c r="E484" i="2"/>
  <c r="E483" i="2"/>
  <c r="D483" i="2"/>
  <c r="E482" i="2"/>
  <c r="D482" i="2"/>
  <c r="E481" i="2"/>
  <c r="E480" i="2"/>
  <c r="E479" i="2"/>
  <c r="D479" i="2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E468" i="2"/>
  <c r="D468" i="2"/>
  <c r="E467" i="2"/>
  <c r="D467" i="2"/>
  <c r="E466" i="2"/>
  <c r="D466" i="2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D437" i="2"/>
  <c r="E437" i="2" s="1"/>
  <c r="E436" i="2"/>
  <c r="E435" i="2"/>
  <c r="E434" i="2"/>
  <c r="E433" i="2"/>
  <c r="D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D406" i="2"/>
  <c r="E405" i="2"/>
  <c r="E404" i="2"/>
  <c r="E403" i="2"/>
  <c r="E402" i="2"/>
  <c r="E401" i="2"/>
  <c r="D401" i="2"/>
  <c r="D400" i="2"/>
  <c r="C400" i="2"/>
  <c r="E400" i="2" s="1"/>
  <c r="D399" i="2"/>
  <c r="E399" i="2" s="1"/>
  <c r="E398" i="2"/>
  <c r="E397" i="2"/>
  <c r="E396" i="2"/>
  <c r="E395" i="2"/>
  <c r="D394" i="2"/>
  <c r="E394" i="2" s="1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D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C331" i="2"/>
  <c r="E331" i="2" s="1"/>
  <c r="D330" i="2"/>
  <c r="C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D314" i="2"/>
  <c r="C314" i="2"/>
  <c r="E314" i="2" s="1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D292" i="2"/>
  <c r="E291" i="2"/>
  <c r="E290" i="2"/>
  <c r="E289" i="2"/>
  <c r="E288" i="2"/>
  <c r="D287" i="2"/>
  <c r="C287" i="2"/>
  <c r="E287" i="2" s="1"/>
  <c r="E286" i="2"/>
  <c r="E285" i="2"/>
  <c r="E284" i="2"/>
  <c r="E283" i="2"/>
  <c r="D282" i="2"/>
  <c r="E282" i="2" s="1"/>
  <c r="E281" i="2"/>
  <c r="E280" i="2"/>
  <c r="E279" i="2"/>
  <c r="E278" i="2"/>
  <c r="D277" i="2"/>
  <c r="E277" i="2" s="1"/>
  <c r="E276" i="2"/>
  <c r="E275" i="2"/>
  <c r="D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D248" i="2"/>
  <c r="E247" i="2"/>
  <c r="E246" i="2"/>
  <c r="E245" i="2"/>
  <c r="D244" i="2"/>
  <c r="E244" i="2" s="1"/>
  <c r="D243" i="2"/>
  <c r="C243" i="2"/>
  <c r="E243" i="2" s="1"/>
  <c r="E242" i="2"/>
  <c r="E241" i="2"/>
  <c r="E240" i="2"/>
  <c r="E239" i="2"/>
  <c r="E238" i="2"/>
  <c r="E237" i="2"/>
  <c r="E236" i="2"/>
  <c r="D235" i="2"/>
  <c r="C235" i="2"/>
  <c r="E235" i="2" s="1"/>
  <c r="E234" i="2"/>
  <c r="E233" i="2"/>
  <c r="E232" i="2"/>
  <c r="E231" i="2"/>
  <c r="E230" i="2"/>
  <c r="E229" i="2"/>
  <c r="E228" i="2"/>
  <c r="E227" i="2"/>
  <c r="E226" i="2"/>
  <c r="D226" i="2"/>
  <c r="E225" i="2"/>
  <c r="D225" i="2"/>
  <c r="E224" i="2"/>
  <c r="E223" i="2"/>
  <c r="E222" i="2"/>
  <c r="D221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D209" i="2"/>
  <c r="E209" i="2" s="1"/>
  <c r="E208" i="2"/>
  <c r="E207" i="2"/>
  <c r="E206" i="2"/>
  <c r="E205" i="2"/>
  <c r="E204" i="2"/>
  <c r="E203" i="2"/>
  <c r="E202" i="2"/>
  <c r="E201" i="2"/>
  <c r="E200" i="2"/>
  <c r="E199" i="2"/>
  <c r="D199" i="2"/>
  <c r="E198" i="2"/>
  <c r="E197" i="2"/>
  <c r="E196" i="2"/>
  <c r="D195" i="2"/>
  <c r="C195" i="2"/>
  <c r="E195" i="2" s="1"/>
  <c r="E194" i="2"/>
  <c r="D194" i="2"/>
  <c r="E193" i="2"/>
  <c r="E192" i="2"/>
  <c r="E191" i="2"/>
  <c r="E190" i="2"/>
  <c r="E189" i="2"/>
  <c r="D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C160" i="2"/>
  <c r="E160" i="2" s="1"/>
  <c r="E159" i="2"/>
  <c r="E158" i="2"/>
  <c r="E157" i="2"/>
  <c r="E156" i="2"/>
  <c r="D155" i="2"/>
  <c r="E155" i="2" s="1"/>
  <c r="E154" i="2"/>
  <c r="E153" i="2"/>
  <c r="D153" i="2"/>
  <c r="E152" i="2"/>
  <c r="E151" i="2"/>
  <c r="E150" i="2"/>
  <c r="E149" i="2"/>
  <c r="E148" i="2"/>
  <c r="C148" i="2"/>
  <c r="E147" i="2"/>
  <c r="C147" i="2"/>
  <c r="E146" i="2"/>
  <c r="E145" i="2"/>
  <c r="E144" i="2"/>
  <c r="E143" i="2"/>
  <c r="E142" i="2"/>
  <c r="E141" i="2"/>
  <c r="E140" i="2"/>
  <c r="D140" i="2"/>
  <c r="E139" i="2"/>
  <c r="D139" i="2"/>
  <c r="E138" i="2"/>
  <c r="C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D121" i="2"/>
  <c r="E120" i="2"/>
  <c r="D119" i="2"/>
  <c r="E119" i="2" s="1"/>
  <c r="E118" i="2"/>
  <c r="E117" i="2"/>
  <c r="C117" i="2"/>
  <c r="E116" i="2"/>
  <c r="D116" i="2"/>
  <c r="E115" i="2"/>
  <c r="E114" i="2"/>
  <c r="E113" i="2"/>
  <c r="E112" i="2"/>
  <c r="E111" i="2"/>
  <c r="E110" i="2"/>
  <c r="E109" i="2"/>
  <c r="E108" i="2"/>
  <c r="E107" i="2"/>
  <c r="E106" i="2"/>
  <c r="E105" i="2"/>
  <c r="D105" i="2"/>
  <c r="E104" i="2"/>
  <c r="D104" i="2"/>
  <c r="E103" i="2"/>
  <c r="E102" i="2"/>
  <c r="E101" i="2"/>
  <c r="D100" i="2"/>
  <c r="E100" i="2" s="1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D55" i="2"/>
  <c r="E55" i="2" s="1"/>
  <c r="E54" i="2"/>
  <c r="E53" i="2"/>
  <c r="E52" i="2"/>
  <c r="E51" i="2"/>
  <c r="E50" i="2"/>
  <c r="D49" i="2"/>
  <c r="C49" i="2"/>
  <c r="E49" i="2" s="1"/>
  <c r="E48" i="2"/>
  <c r="E47" i="2"/>
  <c r="D47" i="2"/>
  <c r="E46" i="2"/>
  <c r="D46" i="2"/>
  <c r="E45" i="2"/>
  <c r="E44" i="2"/>
  <c r="E43" i="2"/>
  <c r="E42" i="2"/>
  <c r="E41" i="2"/>
  <c r="E40" i="2"/>
  <c r="E39" i="2"/>
  <c r="E38" i="2"/>
  <c r="D37" i="2"/>
  <c r="C37" i="2"/>
  <c r="E37" i="2" s="1"/>
  <c r="E36" i="2"/>
  <c r="E35" i="2"/>
  <c r="D35" i="2"/>
  <c r="E34" i="2"/>
  <c r="D33" i="2"/>
  <c r="C33" i="2"/>
  <c r="E33" i="2" s="1"/>
  <c r="E32" i="2"/>
  <c r="D31" i="2"/>
  <c r="E31" i="2" s="1"/>
  <c r="E30" i="2"/>
  <c r="E29" i="2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4" i="2"/>
  <c r="E3" i="2"/>
  <c r="D2" i="2"/>
  <c r="E2" i="2" s="1"/>
  <c r="AK759" i="1" l="1"/>
  <c r="R759" i="1"/>
  <c r="S759" i="1" s="1"/>
  <c r="AL759" i="1" s="1"/>
  <c r="AK758" i="1"/>
  <c r="S758" i="1"/>
  <c r="AL758" i="1" s="1"/>
  <c r="AK757" i="1"/>
  <c r="S757" i="1"/>
  <c r="AL757" i="1" s="1"/>
  <c r="AK756" i="1"/>
  <c r="S756" i="1"/>
  <c r="AK755" i="1"/>
  <c r="S755" i="1"/>
  <c r="AL755" i="1" s="1"/>
  <c r="AK754" i="1"/>
  <c r="S754" i="1"/>
  <c r="AL754" i="1" s="1"/>
  <c r="AK753" i="1"/>
  <c r="S753" i="1"/>
  <c r="AL753" i="1" s="1"/>
  <c r="AK752" i="1"/>
  <c r="S752" i="1"/>
  <c r="AK751" i="1"/>
  <c r="S751" i="1"/>
  <c r="AL751" i="1" s="1"/>
  <c r="AK750" i="1"/>
  <c r="S750" i="1"/>
  <c r="AL750" i="1" s="1"/>
  <c r="AK749" i="1"/>
  <c r="S749" i="1"/>
  <c r="AL749" i="1" s="1"/>
  <c r="AK747" i="1"/>
  <c r="S747" i="1"/>
  <c r="AK743" i="1"/>
  <c r="S743" i="1"/>
  <c r="AL743" i="1" s="1"/>
  <c r="AK742" i="1"/>
  <c r="S742" i="1"/>
  <c r="AL742" i="1" s="1"/>
  <c r="AK741" i="1"/>
  <c r="S741" i="1"/>
  <c r="AL741" i="1" s="1"/>
  <c r="R741" i="1"/>
  <c r="AK740" i="1"/>
  <c r="S740" i="1"/>
  <c r="AL740" i="1" s="1"/>
  <c r="AK739" i="1"/>
  <c r="S739" i="1"/>
  <c r="AK737" i="1"/>
  <c r="S737" i="1"/>
  <c r="AL737" i="1" s="1"/>
  <c r="AK736" i="1"/>
  <c r="S736" i="1"/>
  <c r="AK735" i="1"/>
  <c r="S735" i="1"/>
  <c r="AL735" i="1" s="1"/>
  <c r="AK734" i="1"/>
  <c r="S734" i="1"/>
  <c r="AL734" i="1" s="1"/>
  <c r="AK733" i="1"/>
  <c r="S733" i="1"/>
  <c r="S732" i="1"/>
  <c r="AK731" i="1"/>
  <c r="S731" i="1"/>
  <c r="AL731" i="1" s="1"/>
  <c r="AK730" i="1"/>
  <c r="S730" i="1"/>
  <c r="AL730" i="1" s="1"/>
  <c r="AK729" i="1"/>
  <c r="S729" i="1"/>
  <c r="AK728" i="1"/>
  <c r="S728" i="1"/>
  <c r="AL728" i="1" s="1"/>
  <c r="AK727" i="1"/>
  <c r="S727" i="1"/>
  <c r="AL727" i="1" s="1"/>
  <c r="AK726" i="1"/>
  <c r="S726" i="1"/>
  <c r="AL726" i="1" s="1"/>
  <c r="AK725" i="1"/>
  <c r="S725" i="1"/>
  <c r="AK724" i="1"/>
  <c r="S724" i="1"/>
  <c r="AL724" i="1" s="1"/>
  <c r="AK723" i="1"/>
  <c r="S723" i="1"/>
  <c r="AL723" i="1" s="1"/>
  <c r="AK722" i="1"/>
  <c r="S722" i="1"/>
  <c r="AL722" i="1" s="1"/>
  <c r="AK721" i="1"/>
  <c r="AL721" i="1" s="1"/>
  <c r="AK720" i="1"/>
  <c r="S720" i="1"/>
  <c r="AL720" i="1" s="1"/>
  <c r="AK719" i="1"/>
  <c r="S719" i="1"/>
  <c r="AL719" i="1" s="1"/>
  <c r="AK718" i="1"/>
  <c r="S718" i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K713" i="1"/>
  <c r="S713" i="1"/>
  <c r="AL713" i="1" s="1"/>
  <c r="AK712" i="1"/>
  <c r="S712" i="1"/>
  <c r="AL712" i="1" s="1"/>
  <c r="W711" i="1"/>
  <c r="U711" i="1"/>
  <c r="S711" i="1"/>
  <c r="R711" i="1"/>
  <c r="AK710" i="1"/>
  <c r="S710" i="1"/>
  <c r="AL710" i="1" s="1"/>
  <c r="S709" i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K676" i="1"/>
  <c r="S676" i="1"/>
  <c r="AL676" i="1" s="1"/>
  <c r="AK675" i="1"/>
  <c r="S675" i="1"/>
  <c r="AL675" i="1" s="1"/>
  <c r="AK674" i="1"/>
  <c r="S674" i="1"/>
  <c r="AL674" i="1" s="1"/>
  <c r="R674" i="1"/>
  <c r="AK673" i="1"/>
  <c r="S673" i="1"/>
  <c r="AL673" i="1" s="1"/>
  <c r="AK672" i="1"/>
  <c r="S672" i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K667" i="1"/>
  <c r="S667" i="1"/>
  <c r="AL667" i="1" s="1"/>
  <c r="AK666" i="1"/>
  <c r="S666" i="1"/>
  <c r="AL666" i="1" s="1"/>
  <c r="AK665" i="1"/>
  <c r="S665" i="1"/>
  <c r="AL665" i="1" s="1"/>
  <c r="AK664" i="1"/>
  <c r="S664" i="1"/>
  <c r="AK663" i="1"/>
  <c r="S663" i="1"/>
  <c r="AL663" i="1" s="1"/>
  <c r="AK662" i="1"/>
  <c r="S662" i="1"/>
  <c r="AL662" i="1" s="1"/>
  <c r="T661" i="1"/>
  <c r="AK661" i="1" s="1"/>
  <c r="AL661" i="1" s="1"/>
  <c r="S661" i="1"/>
  <c r="AK660" i="1"/>
  <c r="S660" i="1"/>
  <c r="AL660" i="1" s="1"/>
  <c r="AK659" i="1"/>
  <c r="S659" i="1"/>
  <c r="AL659" i="1" s="1"/>
  <c r="AK658" i="1"/>
  <c r="S658" i="1"/>
  <c r="AL658" i="1" s="1"/>
  <c r="AK657" i="1"/>
  <c r="S657" i="1"/>
  <c r="AK656" i="1"/>
  <c r="S656" i="1"/>
  <c r="AL656" i="1" s="1"/>
  <c r="AK655" i="1"/>
  <c r="S655" i="1"/>
  <c r="AL655" i="1" s="1"/>
  <c r="U654" i="1"/>
  <c r="T654" i="1"/>
  <c r="S654" i="1"/>
  <c r="L654" i="1"/>
  <c r="AK653" i="1"/>
  <c r="S653" i="1"/>
  <c r="AL653" i="1" s="1"/>
  <c r="AK652" i="1"/>
  <c r="S652" i="1"/>
  <c r="AL652" i="1" s="1"/>
  <c r="T651" i="1"/>
  <c r="AK651" i="1" s="1"/>
  <c r="AL651" i="1" s="1"/>
  <c r="S651" i="1"/>
  <c r="AK650" i="1"/>
  <c r="S650" i="1"/>
  <c r="AL650" i="1" s="1"/>
  <c r="AK649" i="1"/>
  <c r="S649" i="1"/>
  <c r="AL649" i="1" s="1"/>
  <c r="S648" i="1"/>
  <c r="AK647" i="1"/>
  <c r="S647" i="1"/>
  <c r="AK646" i="1"/>
  <c r="S646" i="1"/>
  <c r="AL646" i="1" s="1"/>
  <c r="Y645" i="1"/>
  <c r="U645" i="1"/>
  <c r="AK645" i="1" s="1"/>
  <c r="R645" i="1"/>
  <c r="S645" i="1" s="1"/>
  <c r="AK644" i="1"/>
  <c r="S644" i="1"/>
  <c r="AL644" i="1" s="1"/>
  <c r="AK643" i="1"/>
  <c r="S643" i="1"/>
  <c r="AL643" i="1" s="1"/>
  <c r="AK642" i="1"/>
  <c r="S642" i="1"/>
  <c r="AK641" i="1"/>
  <c r="S641" i="1"/>
  <c r="AL641" i="1" s="1"/>
  <c r="R641" i="1"/>
  <c r="AK640" i="1"/>
  <c r="S640" i="1"/>
  <c r="AL640" i="1" s="1"/>
  <c r="AK639" i="1"/>
  <c r="T639" i="1"/>
  <c r="S639" i="1"/>
  <c r="AL639" i="1" s="1"/>
  <c r="AK638" i="1"/>
  <c r="S638" i="1"/>
  <c r="AK637" i="1"/>
  <c r="S637" i="1"/>
  <c r="AL637" i="1" s="1"/>
  <c r="AK636" i="1"/>
  <c r="S636" i="1"/>
  <c r="AL636" i="1" s="1"/>
  <c r="AK635" i="1"/>
  <c r="S635" i="1"/>
  <c r="AL635" i="1" s="1"/>
  <c r="AK634" i="1"/>
  <c r="S634" i="1"/>
  <c r="AK633" i="1"/>
  <c r="S633" i="1"/>
  <c r="AL633" i="1" s="1"/>
  <c r="R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S624" i="1"/>
  <c r="AK623" i="1"/>
  <c r="S623" i="1"/>
  <c r="AL623" i="1" s="1"/>
  <c r="AK622" i="1"/>
  <c r="S622" i="1"/>
  <c r="AL622" i="1" s="1"/>
  <c r="AK621" i="1"/>
  <c r="S621" i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K592" i="1"/>
  <c r="S592" i="1"/>
  <c r="AL592" i="1" s="1"/>
  <c r="AK591" i="1"/>
  <c r="S591" i="1"/>
  <c r="AL591" i="1" s="1"/>
  <c r="AK590" i="1"/>
  <c r="S590" i="1"/>
  <c r="AL590" i="1" s="1"/>
  <c r="AK589" i="1"/>
  <c r="S589" i="1"/>
  <c r="AL588" i="1"/>
  <c r="AK588" i="1"/>
  <c r="AK585" i="1"/>
  <c r="S585" i="1"/>
  <c r="AL585" i="1" s="1"/>
  <c r="AK584" i="1"/>
  <c r="S584" i="1"/>
  <c r="AL584" i="1" s="1"/>
  <c r="AK582" i="1"/>
  <c r="S582" i="1"/>
  <c r="AK581" i="1"/>
  <c r="S581" i="1"/>
  <c r="AL581" i="1" s="1"/>
  <c r="AK580" i="1"/>
  <c r="S580" i="1"/>
  <c r="AL580" i="1" s="1"/>
  <c r="AK579" i="1"/>
  <c r="S579" i="1"/>
  <c r="AL579" i="1" s="1"/>
  <c r="AK578" i="1"/>
  <c r="S578" i="1"/>
  <c r="AK577" i="1"/>
  <c r="S577" i="1"/>
  <c r="AL577" i="1" s="1"/>
  <c r="AK575" i="1"/>
  <c r="S575" i="1"/>
  <c r="AL575" i="1" s="1"/>
  <c r="AK573" i="1"/>
  <c r="S573" i="1"/>
  <c r="AL573" i="1" s="1"/>
  <c r="AK572" i="1"/>
  <c r="S572" i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K555" i="1"/>
  <c r="S555" i="1"/>
  <c r="AL555" i="1" s="1"/>
  <c r="AK554" i="1"/>
  <c r="S554" i="1"/>
  <c r="AL554" i="1" s="1"/>
  <c r="AK553" i="1"/>
  <c r="S553" i="1"/>
  <c r="AL553" i="1" s="1"/>
  <c r="AK552" i="1"/>
  <c r="L552" i="1"/>
  <c r="S552" i="1" s="1"/>
  <c r="AK551" i="1"/>
  <c r="S551" i="1"/>
  <c r="AK550" i="1"/>
  <c r="S550" i="1"/>
  <c r="AL550" i="1" s="1"/>
  <c r="AK549" i="1"/>
  <c r="S549" i="1"/>
  <c r="AL549" i="1" s="1"/>
  <c r="AK548" i="1"/>
  <c r="S548" i="1"/>
  <c r="AL548" i="1" s="1"/>
  <c r="L548" i="1"/>
  <c r="AK547" i="1"/>
  <c r="S547" i="1"/>
  <c r="AL547" i="1" s="1"/>
  <c r="AK546" i="1"/>
  <c r="S546" i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K541" i="1"/>
  <c r="S541" i="1"/>
  <c r="AL541" i="1" s="1"/>
  <c r="AK540" i="1"/>
  <c r="S540" i="1"/>
  <c r="AL540" i="1" s="1"/>
  <c r="AK539" i="1"/>
  <c r="S539" i="1"/>
  <c r="AL539" i="1" s="1"/>
  <c r="AK538" i="1"/>
  <c r="S538" i="1"/>
  <c r="AK537" i="1"/>
  <c r="S537" i="1"/>
  <c r="AL537" i="1" s="1"/>
  <c r="AK536" i="1"/>
  <c r="S536" i="1"/>
  <c r="AL536" i="1" s="1"/>
  <c r="AK535" i="1"/>
  <c r="S535" i="1"/>
  <c r="AL535" i="1" s="1"/>
  <c r="L535" i="1"/>
  <c r="AK534" i="1"/>
  <c r="S534" i="1"/>
  <c r="AL534" i="1" s="1"/>
  <c r="AK533" i="1"/>
  <c r="L533" i="1"/>
  <c r="S533" i="1" s="1"/>
  <c r="AK532" i="1"/>
  <c r="S532" i="1"/>
  <c r="AK531" i="1"/>
  <c r="S531" i="1"/>
  <c r="AL531" i="1" s="1"/>
  <c r="AK530" i="1"/>
  <c r="S530" i="1"/>
  <c r="AL530" i="1" s="1"/>
  <c r="AK529" i="1"/>
  <c r="S529" i="1"/>
  <c r="AL529" i="1" s="1"/>
  <c r="AK528" i="1"/>
  <c r="S528" i="1"/>
  <c r="AK527" i="1"/>
  <c r="S527" i="1"/>
  <c r="AL527" i="1" s="1"/>
  <c r="AK526" i="1"/>
  <c r="S526" i="1"/>
  <c r="AL526" i="1" s="1"/>
  <c r="AK525" i="1"/>
  <c r="S525" i="1"/>
  <c r="AL525" i="1" s="1"/>
  <c r="AK524" i="1"/>
  <c r="L524" i="1"/>
  <c r="S524" i="1" s="1"/>
  <c r="AK523" i="1"/>
  <c r="S523" i="1"/>
  <c r="AK522" i="1"/>
  <c r="S522" i="1"/>
  <c r="AL522" i="1" s="1"/>
  <c r="AK521" i="1"/>
  <c r="S521" i="1"/>
  <c r="AL521" i="1" s="1"/>
  <c r="AK520" i="1"/>
  <c r="S520" i="1"/>
  <c r="AL520" i="1" s="1"/>
  <c r="R520" i="1"/>
  <c r="AK519" i="1"/>
  <c r="S519" i="1"/>
  <c r="AL519" i="1" s="1"/>
  <c r="AK518" i="1"/>
  <c r="S518" i="1"/>
  <c r="AK517" i="1"/>
  <c r="S517" i="1"/>
  <c r="AL517" i="1" s="1"/>
  <c r="AK516" i="1"/>
  <c r="S516" i="1"/>
  <c r="AL516" i="1" s="1"/>
  <c r="AK515" i="1"/>
  <c r="S515" i="1"/>
  <c r="AL515" i="1" s="1"/>
  <c r="AK514" i="1"/>
  <c r="S514" i="1"/>
  <c r="AK513" i="1"/>
  <c r="S513" i="1"/>
  <c r="AL513" i="1" s="1"/>
  <c r="AK512" i="1"/>
  <c r="S512" i="1"/>
  <c r="AL512" i="1" s="1"/>
  <c r="AK511" i="1"/>
  <c r="S511" i="1"/>
  <c r="AL511" i="1" s="1"/>
  <c r="AK510" i="1"/>
  <c r="S510" i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K505" i="1"/>
  <c r="S505" i="1"/>
  <c r="AL505" i="1" s="1"/>
  <c r="L505" i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K476" i="1"/>
  <c r="S476" i="1"/>
  <c r="AL476" i="1" s="1"/>
  <c r="AK475" i="1"/>
  <c r="S475" i="1"/>
  <c r="AL475" i="1" s="1"/>
  <c r="AK474" i="1"/>
  <c r="S474" i="1"/>
  <c r="AL474" i="1" s="1"/>
  <c r="AK473" i="1"/>
  <c r="S473" i="1"/>
  <c r="AK472" i="1"/>
  <c r="S472" i="1"/>
  <c r="AL472" i="1" s="1"/>
  <c r="AK471" i="1"/>
  <c r="S471" i="1"/>
  <c r="AL471" i="1" s="1"/>
  <c r="AK470" i="1"/>
  <c r="S470" i="1"/>
  <c r="AL470" i="1" s="1"/>
  <c r="AK469" i="1"/>
  <c r="S469" i="1"/>
  <c r="AL468" i="1"/>
  <c r="W468" i="1"/>
  <c r="AK468" i="1" s="1"/>
  <c r="S468" i="1"/>
  <c r="AK467" i="1"/>
  <c r="S467" i="1"/>
  <c r="AL467" i="1" s="1"/>
  <c r="AK466" i="1"/>
  <c r="S466" i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K461" i="1"/>
  <c r="S461" i="1"/>
  <c r="AL461" i="1" s="1"/>
  <c r="AK460" i="1"/>
  <c r="S460" i="1"/>
  <c r="AK459" i="1"/>
  <c r="L459" i="1"/>
  <c r="S459" i="1" s="1"/>
  <c r="AL459" i="1" s="1"/>
  <c r="AK458" i="1"/>
  <c r="S458" i="1"/>
  <c r="AL458" i="1" s="1"/>
  <c r="AK457" i="1"/>
  <c r="S457" i="1"/>
  <c r="AL457" i="1" s="1"/>
  <c r="AK456" i="1"/>
  <c r="S456" i="1"/>
  <c r="AK455" i="1"/>
  <c r="S455" i="1"/>
  <c r="AL455" i="1" s="1"/>
  <c r="AK454" i="1"/>
  <c r="L454" i="1"/>
  <c r="S454" i="1" s="1"/>
  <c r="AL454" i="1" s="1"/>
  <c r="AK453" i="1"/>
  <c r="S453" i="1"/>
  <c r="AL453" i="1" s="1"/>
  <c r="AK452" i="1"/>
  <c r="S452" i="1"/>
  <c r="AL452" i="1" s="1"/>
  <c r="AK451" i="1"/>
  <c r="S451" i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K446" i="1"/>
  <c r="S446" i="1"/>
  <c r="AL446" i="1" s="1"/>
  <c r="AK445" i="1"/>
  <c r="S445" i="1"/>
  <c r="AL445" i="1" s="1"/>
  <c r="AK444" i="1"/>
  <c r="S444" i="1"/>
  <c r="AL444" i="1" s="1"/>
  <c r="Z443" i="1"/>
  <c r="T443" i="1"/>
  <c r="AK443" i="1" s="1"/>
  <c r="S443" i="1"/>
  <c r="AK442" i="1"/>
  <c r="S442" i="1"/>
  <c r="AL442" i="1" s="1"/>
  <c r="AK441" i="1"/>
  <c r="S441" i="1"/>
  <c r="AL441" i="1" s="1"/>
  <c r="AK440" i="1"/>
  <c r="S440" i="1"/>
  <c r="AL440" i="1" s="1"/>
  <c r="AK439" i="1"/>
  <c r="S439" i="1"/>
  <c r="AK438" i="1"/>
  <c r="S438" i="1"/>
  <c r="AL438" i="1" s="1"/>
  <c r="AK437" i="1"/>
  <c r="L437" i="1"/>
  <c r="S437" i="1" s="1"/>
  <c r="AL437" i="1" s="1"/>
  <c r="AK436" i="1"/>
  <c r="S436" i="1"/>
  <c r="AL436" i="1" s="1"/>
  <c r="Z435" i="1"/>
  <c r="W435" i="1"/>
  <c r="S435" i="1"/>
  <c r="AK434" i="1"/>
  <c r="S434" i="1"/>
  <c r="AL434" i="1" s="1"/>
  <c r="AK433" i="1"/>
  <c r="S433" i="1"/>
  <c r="AL433" i="1" s="1"/>
  <c r="V432" i="1"/>
  <c r="U432" i="1"/>
  <c r="AK432" i="1" s="1"/>
  <c r="T432" i="1"/>
  <c r="S432" i="1"/>
  <c r="AK431" i="1"/>
  <c r="S431" i="1"/>
  <c r="AL431" i="1" s="1"/>
  <c r="AK430" i="1"/>
  <c r="S430" i="1"/>
  <c r="AL430" i="1" s="1"/>
  <c r="AK429" i="1"/>
  <c r="S429" i="1"/>
  <c r="AK428" i="1"/>
  <c r="S428" i="1"/>
  <c r="AL428" i="1" s="1"/>
  <c r="Y427" i="1"/>
  <c r="X427" i="1"/>
  <c r="AK427" i="1" s="1"/>
  <c r="S427" i="1"/>
  <c r="AL427" i="1" s="1"/>
  <c r="AK426" i="1"/>
  <c r="S426" i="1"/>
  <c r="AL426" i="1" s="1"/>
  <c r="AK425" i="1"/>
  <c r="S425" i="1"/>
  <c r="AH424" i="1"/>
  <c r="Y424" i="1"/>
  <c r="W424" i="1"/>
  <c r="V424" i="1"/>
  <c r="U424" i="1"/>
  <c r="T424" i="1"/>
  <c r="AK424" i="1" s="1"/>
  <c r="AL424" i="1" s="1"/>
  <c r="S424" i="1"/>
  <c r="R424" i="1"/>
  <c r="AK423" i="1"/>
  <c r="S423" i="1"/>
  <c r="AL423" i="1" s="1"/>
  <c r="AK422" i="1"/>
  <c r="S422" i="1"/>
  <c r="AK421" i="1"/>
  <c r="S421" i="1"/>
  <c r="AL421" i="1" s="1"/>
  <c r="L421" i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K416" i="1"/>
  <c r="S416" i="1"/>
  <c r="AL416" i="1" s="1"/>
  <c r="AK415" i="1"/>
  <c r="S415" i="1"/>
  <c r="AL415" i="1" s="1"/>
  <c r="AK414" i="1"/>
  <c r="AK413" i="1"/>
  <c r="S413" i="1"/>
  <c r="AK412" i="1"/>
  <c r="S412" i="1"/>
  <c r="AK411" i="1"/>
  <c r="S411" i="1"/>
  <c r="AL411" i="1" s="1"/>
  <c r="AK410" i="1"/>
  <c r="S410" i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K389" i="1"/>
  <c r="S389" i="1"/>
  <c r="AL389" i="1" s="1"/>
  <c r="AK388" i="1"/>
  <c r="S388" i="1"/>
  <c r="AL388" i="1" s="1"/>
  <c r="AK387" i="1"/>
  <c r="S387" i="1"/>
  <c r="AL387" i="1" s="1"/>
  <c r="AK386" i="1"/>
  <c r="S386" i="1"/>
  <c r="AK385" i="1"/>
  <c r="S385" i="1"/>
  <c r="AL385" i="1" s="1"/>
  <c r="AK384" i="1"/>
  <c r="S384" i="1"/>
  <c r="AL384" i="1" s="1"/>
  <c r="V383" i="1"/>
  <c r="AK383" i="1" s="1"/>
  <c r="AL383" i="1" s="1"/>
  <c r="S383" i="1"/>
  <c r="W382" i="1"/>
  <c r="V382" i="1"/>
  <c r="AK382" i="1" s="1"/>
  <c r="AL382" i="1" s="1"/>
  <c r="S382" i="1"/>
  <c r="AK381" i="1"/>
  <c r="S381" i="1"/>
  <c r="AK380" i="1"/>
  <c r="S380" i="1"/>
  <c r="AL380" i="1" s="1"/>
  <c r="AK379" i="1"/>
  <c r="S379" i="1"/>
  <c r="AL379" i="1" s="1"/>
  <c r="AK378" i="1"/>
  <c r="S378" i="1"/>
  <c r="AL378" i="1" s="1"/>
  <c r="AK377" i="1"/>
  <c r="S377" i="1"/>
  <c r="AK376" i="1"/>
  <c r="S376" i="1"/>
  <c r="AL376" i="1" s="1"/>
  <c r="AK375" i="1"/>
  <c r="S375" i="1"/>
  <c r="AL375" i="1" s="1"/>
  <c r="V374" i="1"/>
  <c r="AK374" i="1" s="1"/>
  <c r="AL374" i="1" s="1"/>
  <c r="S374" i="1"/>
  <c r="AL373" i="1"/>
  <c r="Y373" i="1"/>
  <c r="AK373" i="1" s="1"/>
  <c r="S373" i="1"/>
  <c r="AK372" i="1"/>
  <c r="S372" i="1"/>
  <c r="AL372" i="1" s="1"/>
  <c r="W371" i="1"/>
  <c r="V371" i="1"/>
  <c r="U371" i="1"/>
  <c r="T371" i="1"/>
  <c r="AK371" i="1" s="1"/>
  <c r="S371" i="1"/>
  <c r="AL370" i="1"/>
  <c r="AI370" i="1"/>
  <c r="AK370" i="1" s="1"/>
  <c r="S370" i="1"/>
  <c r="AK369" i="1"/>
  <c r="S369" i="1"/>
  <c r="AL369" i="1" s="1"/>
  <c r="AK368" i="1"/>
  <c r="S368" i="1"/>
  <c r="AL367" i="1"/>
  <c r="V367" i="1"/>
  <c r="AK367" i="1" s="1"/>
  <c r="S367" i="1"/>
  <c r="Z366" i="1"/>
  <c r="AK366" i="1" s="1"/>
  <c r="AL366" i="1" s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1" i="1"/>
  <c r="T361" i="1"/>
  <c r="AK361" i="1" s="1"/>
  <c r="S361" i="1"/>
  <c r="AK360" i="1"/>
  <c r="S360" i="1"/>
  <c r="AL360" i="1" s="1"/>
  <c r="AK359" i="1"/>
  <c r="S359" i="1"/>
  <c r="AK358" i="1"/>
  <c r="S358" i="1"/>
  <c r="AL358" i="1" s="1"/>
  <c r="AK357" i="1"/>
  <c r="S357" i="1"/>
  <c r="AL357" i="1" s="1"/>
  <c r="AK356" i="1"/>
  <c r="S356" i="1"/>
  <c r="AL356" i="1" s="1"/>
  <c r="AK355" i="1"/>
  <c r="S355" i="1"/>
  <c r="AK354" i="1"/>
  <c r="S354" i="1"/>
  <c r="AL354" i="1" s="1"/>
  <c r="Z353" i="1"/>
  <c r="V353" i="1"/>
  <c r="AK353" i="1" s="1"/>
  <c r="S353" i="1"/>
  <c r="AK352" i="1"/>
  <c r="S352" i="1"/>
  <c r="AL352" i="1" s="1"/>
  <c r="AK349" i="1"/>
  <c r="S349" i="1"/>
  <c r="AL348" i="1"/>
  <c r="U348" i="1"/>
  <c r="AK348" i="1" s="1"/>
  <c r="S348" i="1"/>
  <c r="U347" i="1"/>
  <c r="AK347" i="1" s="1"/>
  <c r="AL347" i="1" s="1"/>
  <c r="S347" i="1"/>
  <c r="AL346" i="1"/>
  <c r="Y346" i="1"/>
  <c r="AK346" i="1" s="1"/>
  <c r="S346" i="1"/>
  <c r="AK345" i="1"/>
  <c r="S345" i="1"/>
  <c r="AL345" i="1" s="1"/>
  <c r="AK344" i="1"/>
  <c r="S344" i="1"/>
  <c r="AK343" i="1"/>
  <c r="S343" i="1"/>
  <c r="AL343" i="1" s="1"/>
  <c r="AK342" i="1"/>
  <c r="U342" i="1"/>
  <c r="S342" i="1"/>
  <c r="AL342" i="1" s="1"/>
  <c r="U341" i="1"/>
  <c r="T341" i="1"/>
  <c r="AK341" i="1" s="1"/>
  <c r="S341" i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K336" i="1"/>
  <c r="S336" i="1"/>
  <c r="AL336" i="1" s="1"/>
  <c r="V335" i="1"/>
  <c r="T335" i="1"/>
  <c r="AK335" i="1" s="1"/>
  <c r="S335" i="1"/>
  <c r="AK334" i="1"/>
  <c r="S334" i="1"/>
  <c r="AL334" i="1" s="1"/>
  <c r="AK333" i="1"/>
  <c r="S333" i="1"/>
  <c r="AK332" i="1"/>
  <c r="S332" i="1"/>
  <c r="AL332" i="1" s="1"/>
  <c r="AK331" i="1"/>
  <c r="S331" i="1"/>
  <c r="AL331" i="1" s="1"/>
  <c r="Y330" i="1"/>
  <c r="AK330" i="1" s="1"/>
  <c r="AL330" i="1" s="1"/>
  <c r="S330" i="1"/>
  <c r="AK329" i="1"/>
  <c r="S329" i="1"/>
  <c r="AL329" i="1" s="1"/>
  <c r="AK328" i="1"/>
  <c r="S328" i="1"/>
  <c r="AL328" i="1" s="1"/>
  <c r="AK325" i="1"/>
  <c r="S325" i="1"/>
  <c r="AL325" i="1" s="1"/>
  <c r="AK324" i="1"/>
  <c r="L324" i="1"/>
  <c r="S324" i="1" s="1"/>
  <c r="AK323" i="1"/>
  <c r="S323" i="1"/>
  <c r="AK322" i="1"/>
  <c r="S322" i="1"/>
  <c r="AL322" i="1" s="1"/>
  <c r="S321" i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K316" i="1"/>
  <c r="S316" i="1"/>
  <c r="AL316" i="1" s="1"/>
  <c r="AK315" i="1"/>
  <c r="S315" i="1"/>
  <c r="AL315" i="1" s="1"/>
  <c r="AK314" i="1"/>
  <c r="S314" i="1"/>
  <c r="AL314" i="1" s="1"/>
  <c r="AK313" i="1"/>
  <c r="S313" i="1"/>
  <c r="AK312" i="1"/>
  <c r="S312" i="1"/>
  <c r="AL312" i="1" s="1"/>
  <c r="AK311" i="1"/>
  <c r="S311" i="1"/>
  <c r="AL311" i="1" s="1"/>
  <c r="AK310" i="1"/>
  <c r="S310" i="1"/>
  <c r="AL310" i="1" s="1"/>
  <c r="AK309" i="1"/>
  <c r="S309" i="1"/>
  <c r="AK308" i="1"/>
  <c r="S308" i="1"/>
  <c r="AL308" i="1" s="1"/>
  <c r="AK307" i="1"/>
  <c r="S307" i="1"/>
  <c r="AL307" i="1" s="1"/>
  <c r="AK306" i="1"/>
  <c r="S306" i="1"/>
  <c r="AL306" i="1" s="1"/>
  <c r="AK305" i="1"/>
  <c r="S305" i="1"/>
  <c r="AK304" i="1"/>
  <c r="S304" i="1"/>
  <c r="AL304" i="1" s="1"/>
  <c r="AK303" i="1"/>
  <c r="S303" i="1"/>
  <c r="AL303" i="1" s="1"/>
  <c r="AK302" i="1"/>
  <c r="S302" i="1"/>
  <c r="AL302" i="1" s="1"/>
  <c r="AK301" i="1"/>
  <c r="S301" i="1"/>
  <c r="AK300" i="1"/>
  <c r="S300" i="1"/>
  <c r="AL300" i="1" s="1"/>
  <c r="R300" i="1"/>
  <c r="AK299" i="1"/>
  <c r="S299" i="1"/>
  <c r="AL299" i="1" s="1"/>
  <c r="AK298" i="1"/>
  <c r="S298" i="1"/>
  <c r="AL298" i="1" s="1"/>
  <c r="AK297" i="1"/>
  <c r="S297" i="1"/>
  <c r="AL297" i="1" s="1"/>
  <c r="AK296" i="1"/>
  <c r="S296" i="1"/>
  <c r="AK295" i="1"/>
  <c r="S295" i="1"/>
  <c r="AL295" i="1" s="1"/>
  <c r="AK294" i="1"/>
  <c r="S294" i="1"/>
  <c r="AL294" i="1" s="1"/>
  <c r="AK293" i="1"/>
  <c r="S293" i="1"/>
  <c r="AL293" i="1" s="1"/>
  <c r="AK292" i="1"/>
  <c r="U292" i="1"/>
  <c r="S292" i="1"/>
  <c r="AL292" i="1" s="1"/>
  <c r="R292" i="1"/>
  <c r="AK291" i="1"/>
  <c r="S291" i="1"/>
  <c r="AL291" i="1" s="1"/>
  <c r="AK290" i="1"/>
  <c r="S290" i="1"/>
  <c r="AL290" i="1" s="1"/>
  <c r="W289" i="1"/>
  <c r="AK289" i="1" s="1"/>
  <c r="AL289" i="1" s="1"/>
  <c r="S289" i="1"/>
  <c r="AK288" i="1"/>
  <c r="S288" i="1"/>
  <c r="AL288" i="1" s="1"/>
  <c r="L288" i="1"/>
  <c r="U287" i="1"/>
  <c r="AK287" i="1" s="1"/>
  <c r="L287" i="1"/>
  <c r="S287" i="1" s="1"/>
  <c r="AL287" i="1" s="1"/>
  <c r="AK286" i="1"/>
  <c r="S286" i="1"/>
  <c r="AL286" i="1" s="1"/>
  <c r="U285" i="1"/>
  <c r="AK285" i="1" s="1"/>
  <c r="AL285" i="1" s="1"/>
  <c r="S285" i="1"/>
  <c r="AL284" i="1"/>
  <c r="U284" i="1"/>
  <c r="AK284" i="1" s="1"/>
  <c r="S284" i="1"/>
  <c r="AK283" i="1"/>
  <c r="S283" i="1"/>
  <c r="AL283" i="1" s="1"/>
  <c r="R283" i="1"/>
  <c r="AK282" i="1"/>
  <c r="S282" i="1"/>
  <c r="AL282" i="1" s="1"/>
  <c r="AK281" i="1"/>
  <c r="S281" i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K272" i="1"/>
  <c r="S272" i="1"/>
  <c r="AL272" i="1" s="1"/>
  <c r="AK271" i="1"/>
  <c r="S271" i="1"/>
  <c r="AL271" i="1" s="1"/>
  <c r="AK270" i="1"/>
  <c r="S270" i="1"/>
  <c r="AL270" i="1" s="1"/>
  <c r="AK269" i="1"/>
  <c r="U269" i="1"/>
  <c r="S269" i="1"/>
  <c r="AL269" i="1" s="1"/>
  <c r="AK268" i="1"/>
  <c r="X268" i="1"/>
  <c r="S268" i="1"/>
  <c r="AL268" i="1" s="1"/>
  <c r="R268" i="1"/>
  <c r="AK267" i="1"/>
  <c r="S267" i="1"/>
  <c r="AL267" i="1" s="1"/>
  <c r="AK266" i="1"/>
  <c r="S266" i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K261" i="1"/>
  <c r="S261" i="1"/>
  <c r="AL261" i="1" s="1"/>
  <c r="AK260" i="1"/>
  <c r="S260" i="1"/>
  <c r="AL260" i="1" s="1"/>
  <c r="W259" i="1"/>
  <c r="AK259" i="1" s="1"/>
  <c r="AL259" i="1" s="1"/>
  <c r="S259" i="1"/>
  <c r="AK258" i="1"/>
  <c r="S258" i="1"/>
  <c r="AL258" i="1" s="1"/>
  <c r="AK257" i="1"/>
  <c r="S257" i="1"/>
  <c r="AL257" i="1" s="1"/>
  <c r="AK256" i="1"/>
  <c r="S256" i="1"/>
  <c r="AL256" i="1" s="1"/>
  <c r="AK255" i="1"/>
  <c r="S255" i="1"/>
  <c r="U254" i="1"/>
  <c r="AK254" i="1" s="1"/>
  <c r="R254" i="1"/>
  <c r="S254" i="1" s="1"/>
  <c r="AL254" i="1" s="1"/>
  <c r="AK253" i="1"/>
  <c r="S253" i="1"/>
  <c r="AL253" i="1" s="1"/>
  <c r="AK252" i="1"/>
  <c r="S252" i="1"/>
  <c r="AL252" i="1" s="1"/>
  <c r="AK251" i="1"/>
  <c r="V251" i="1"/>
  <c r="S251" i="1"/>
  <c r="AL251" i="1" s="1"/>
  <c r="AK250" i="1"/>
  <c r="S250" i="1"/>
  <c r="AL250" i="1" s="1"/>
  <c r="AK249" i="1"/>
  <c r="S249" i="1"/>
  <c r="AL249" i="1" s="1"/>
  <c r="AK248" i="1"/>
  <c r="S248" i="1"/>
  <c r="AL247" i="1"/>
  <c r="V247" i="1"/>
  <c r="AK247" i="1" s="1"/>
  <c r="S247" i="1"/>
  <c r="Y246" i="1"/>
  <c r="AK246" i="1" s="1"/>
  <c r="AL246" i="1" s="1"/>
  <c r="S246" i="1"/>
  <c r="AK245" i="1"/>
  <c r="S245" i="1"/>
  <c r="AL245" i="1" s="1"/>
  <c r="AK244" i="1"/>
  <c r="S244" i="1"/>
  <c r="AL244" i="1" s="1"/>
  <c r="AK243" i="1"/>
  <c r="S243" i="1"/>
  <c r="AL243" i="1" s="1"/>
  <c r="AK242" i="1"/>
  <c r="S242" i="1"/>
  <c r="AK241" i="1"/>
  <c r="S241" i="1"/>
  <c r="AL241" i="1" s="1"/>
  <c r="AK240" i="1"/>
  <c r="L240" i="1"/>
  <c r="S240" i="1" s="1"/>
  <c r="AL240" i="1" s="1"/>
  <c r="AK239" i="1"/>
  <c r="W239" i="1"/>
  <c r="S239" i="1"/>
  <c r="AL239" i="1" s="1"/>
  <c r="AK238" i="1"/>
  <c r="S238" i="1"/>
  <c r="AK237" i="1"/>
  <c r="S237" i="1"/>
  <c r="AL237" i="1" s="1"/>
  <c r="AK236" i="1"/>
  <c r="R236" i="1"/>
  <c r="S236" i="1" s="1"/>
  <c r="AL236" i="1" s="1"/>
  <c r="AK235" i="1"/>
  <c r="S235" i="1"/>
  <c r="AL235" i="1" s="1"/>
  <c r="AK234" i="1"/>
  <c r="S234" i="1"/>
  <c r="AL234" i="1" s="1"/>
  <c r="AK233" i="1"/>
  <c r="S233" i="1"/>
  <c r="AK232" i="1"/>
  <c r="S232" i="1"/>
  <c r="AL232" i="1" s="1"/>
  <c r="AK231" i="1"/>
  <c r="S231" i="1"/>
  <c r="AL231" i="1" s="1"/>
  <c r="AK230" i="1"/>
  <c r="S230" i="1"/>
  <c r="AL230" i="1" s="1"/>
  <c r="AK229" i="1"/>
  <c r="S229" i="1"/>
  <c r="AK228" i="1"/>
  <c r="S228" i="1"/>
  <c r="AL228" i="1" s="1"/>
  <c r="AK227" i="1"/>
  <c r="S227" i="1"/>
  <c r="AL227" i="1" s="1"/>
  <c r="S226" i="1"/>
  <c r="S225" i="1"/>
  <c r="AK224" i="1"/>
  <c r="S224" i="1"/>
  <c r="AL224" i="1" s="1"/>
  <c r="AK223" i="1"/>
  <c r="S223" i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K206" i="1"/>
  <c r="S206" i="1"/>
  <c r="AL206" i="1" s="1"/>
  <c r="AK205" i="1"/>
  <c r="S205" i="1"/>
  <c r="AL205" i="1" s="1"/>
  <c r="AK204" i="1"/>
  <c r="S204" i="1"/>
  <c r="AL204" i="1" s="1"/>
  <c r="AK203" i="1"/>
  <c r="S203" i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K198" i="1"/>
  <c r="S198" i="1"/>
  <c r="AL198" i="1" s="1"/>
  <c r="AK197" i="1"/>
  <c r="S197" i="1"/>
  <c r="AL197" i="1" s="1"/>
  <c r="AK196" i="1"/>
  <c r="S196" i="1"/>
  <c r="AL196" i="1" s="1"/>
  <c r="AK195" i="1"/>
  <c r="S195" i="1"/>
  <c r="AK194" i="1"/>
  <c r="S194" i="1"/>
  <c r="AL194" i="1" s="1"/>
  <c r="AK193" i="1"/>
  <c r="S193" i="1"/>
  <c r="AL193" i="1" s="1"/>
  <c r="V192" i="1"/>
  <c r="AK192" i="1" s="1"/>
  <c r="AL192" i="1" s="1"/>
  <c r="S192" i="1"/>
  <c r="AK191" i="1"/>
  <c r="S191" i="1"/>
  <c r="AL191" i="1" s="1"/>
  <c r="AK190" i="1"/>
  <c r="S190" i="1"/>
  <c r="AL190" i="1" s="1"/>
  <c r="AK189" i="1"/>
  <c r="S189" i="1"/>
  <c r="AL189" i="1" s="1"/>
  <c r="AK188" i="1"/>
  <c r="W188" i="1"/>
  <c r="S188" i="1"/>
  <c r="AL188" i="1" s="1"/>
  <c r="AK187" i="1"/>
  <c r="S187" i="1"/>
  <c r="AL187" i="1" s="1"/>
  <c r="Y186" i="1"/>
  <c r="X186" i="1"/>
  <c r="U186" i="1"/>
  <c r="AK186" i="1" s="1"/>
  <c r="AL186" i="1" s="1"/>
  <c r="S186" i="1"/>
  <c r="V185" i="1"/>
  <c r="U185" i="1"/>
  <c r="AK185" i="1" s="1"/>
  <c r="AL185" i="1" s="1"/>
  <c r="S185" i="1"/>
  <c r="AK184" i="1"/>
  <c r="S184" i="1"/>
  <c r="W183" i="1"/>
  <c r="U183" i="1"/>
  <c r="AK183" i="1" s="1"/>
  <c r="AL183" i="1" s="1"/>
  <c r="S183" i="1"/>
  <c r="AK182" i="1"/>
  <c r="S182" i="1"/>
  <c r="AK181" i="1"/>
  <c r="S181" i="1"/>
  <c r="AL181" i="1" s="1"/>
  <c r="AK180" i="1"/>
  <c r="S180" i="1"/>
  <c r="AL180" i="1" s="1"/>
  <c r="AK179" i="1"/>
  <c r="S179" i="1"/>
  <c r="AL179" i="1" s="1"/>
  <c r="AK178" i="1"/>
  <c r="AL178" i="1" s="1"/>
  <c r="AK177" i="1"/>
  <c r="S177" i="1"/>
  <c r="AL177" i="1" s="1"/>
  <c r="AK176" i="1"/>
  <c r="S176" i="1"/>
  <c r="AL176" i="1" s="1"/>
  <c r="AK175" i="1"/>
  <c r="S175" i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0" i="1"/>
  <c r="W170" i="1"/>
  <c r="AK170" i="1" s="1"/>
  <c r="S170" i="1"/>
  <c r="AK169" i="1"/>
  <c r="S169" i="1"/>
  <c r="AL169" i="1" s="1"/>
  <c r="AK167" i="1"/>
  <c r="S167" i="1"/>
  <c r="AL166" i="1"/>
  <c r="U166" i="1"/>
  <c r="AK166" i="1" s="1"/>
  <c r="S166" i="1"/>
  <c r="AK165" i="1"/>
  <c r="S165" i="1"/>
  <c r="AL165" i="1" s="1"/>
  <c r="AK164" i="1"/>
  <c r="S164" i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K159" i="1"/>
  <c r="S159" i="1"/>
  <c r="AL159" i="1" s="1"/>
  <c r="AK158" i="1"/>
  <c r="S158" i="1"/>
  <c r="AL158" i="1" s="1"/>
  <c r="AK157" i="1"/>
  <c r="S157" i="1"/>
  <c r="AL157" i="1" s="1"/>
  <c r="AK156" i="1"/>
  <c r="S156" i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K151" i="1"/>
  <c r="S151" i="1"/>
  <c r="AL151" i="1" s="1"/>
  <c r="AK150" i="1"/>
  <c r="S150" i="1"/>
  <c r="AL150" i="1" s="1"/>
  <c r="AK149" i="1"/>
  <c r="S149" i="1"/>
  <c r="AL149" i="1" s="1"/>
  <c r="U148" i="1"/>
  <c r="T148" i="1"/>
  <c r="AK148" i="1" s="1"/>
  <c r="L148" i="1"/>
  <c r="S148" i="1" s="1"/>
  <c r="AK147" i="1"/>
  <c r="S147" i="1"/>
  <c r="AK146" i="1"/>
  <c r="S146" i="1"/>
  <c r="AL146" i="1" s="1"/>
  <c r="AK145" i="1"/>
  <c r="S145" i="1"/>
  <c r="AL145" i="1" s="1"/>
  <c r="Y144" i="1"/>
  <c r="AK144" i="1" s="1"/>
  <c r="AL144" i="1" s="1"/>
  <c r="S144" i="1"/>
  <c r="AK143" i="1"/>
  <c r="S143" i="1"/>
  <c r="AL143" i="1" s="1"/>
  <c r="AK142" i="1"/>
  <c r="V142" i="1"/>
  <c r="S142" i="1"/>
  <c r="AL142" i="1" s="1"/>
  <c r="AK141" i="1"/>
  <c r="V141" i="1"/>
  <c r="S141" i="1"/>
  <c r="AL141" i="1" s="1"/>
  <c r="AK140" i="1"/>
  <c r="S140" i="1"/>
  <c r="AL140" i="1" s="1"/>
  <c r="AK139" i="1"/>
  <c r="S139" i="1"/>
  <c r="AL139" i="1" s="1"/>
  <c r="AK138" i="1"/>
  <c r="T138" i="1"/>
  <c r="S138" i="1"/>
  <c r="AL138" i="1" s="1"/>
  <c r="AK137" i="1"/>
  <c r="S137" i="1"/>
  <c r="AL137" i="1" s="1"/>
  <c r="AK136" i="1"/>
  <c r="S136" i="1"/>
  <c r="AL136" i="1" s="1"/>
  <c r="AK135" i="1"/>
  <c r="S135" i="1"/>
  <c r="AK134" i="1"/>
  <c r="S134" i="1"/>
  <c r="AL134" i="1" s="1"/>
  <c r="AK133" i="1"/>
  <c r="S133" i="1"/>
  <c r="AL133" i="1" s="1"/>
  <c r="AK132" i="1"/>
  <c r="S132" i="1"/>
  <c r="AL132" i="1" s="1"/>
  <c r="AK130" i="1"/>
  <c r="S130" i="1"/>
  <c r="AL129" i="1"/>
  <c r="U129" i="1"/>
  <c r="AK129" i="1" s="1"/>
  <c r="S129" i="1"/>
  <c r="AK128" i="1"/>
  <c r="S128" i="1"/>
  <c r="AL128" i="1" s="1"/>
  <c r="AK127" i="1"/>
  <c r="S127" i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K118" i="1"/>
  <c r="S118" i="1"/>
  <c r="AL118" i="1" s="1"/>
  <c r="AK117" i="1"/>
  <c r="S117" i="1"/>
  <c r="AL117" i="1" s="1"/>
  <c r="AK116" i="1"/>
  <c r="S116" i="1"/>
  <c r="AL116" i="1" s="1"/>
  <c r="AK115" i="1"/>
  <c r="S115" i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W102" i="1"/>
  <c r="T102" i="1"/>
  <c r="AK102" i="1" s="1"/>
  <c r="AL102" i="1" s="1"/>
  <c r="S102" i="1"/>
  <c r="R102" i="1"/>
  <c r="AK101" i="1"/>
  <c r="S101" i="1"/>
  <c r="AL101" i="1" s="1"/>
  <c r="AK100" i="1"/>
  <c r="S100" i="1"/>
  <c r="AK99" i="1"/>
  <c r="S99" i="1"/>
  <c r="AL99" i="1" s="1"/>
  <c r="AK98" i="1"/>
  <c r="S98" i="1"/>
  <c r="AL98" i="1" s="1"/>
  <c r="AK97" i="1"/>
  <c r="S97" i="1"/>
  <c r="AL97" i="1" s="1"/>
  <c r="AK96" i="1"/>
  <c r="S96" i="1"/>
  <c r="AK95" i="1"/>
  <c r="S95" i="1"/>
  <c r="AL95" i="1" s="1"/>
  <c r="AK94" i="1"/>
  <c r="S94" i="1"/>
  <c r="AL94" i="1" s="1"/>
  <c r="AK93" i="1"/>
  <c r="S93" i="1"/>
  <c r="AL93" i="1" s="1"/>
  <c r="AK92" i="1"/>
  <c r="S92" i="1"/>
  <c r="AK91" i="1"/>
  <c r="S91" i="1"/>
  <c r="AL91" i="1" s="1"/>
  <c r="AK90" i="1"/>
  <c r="S90" i="1"/>
  <c r="AL90" i="1" s="1"/>
  <c r="AK89" i="1"/>
  <c r="S89" i="1"/>
  <c r="AL89" i="1" s="1"/>
  <c r="AK88" i="1"/>
  <c r="S88" i="1"/>
  <c r="AK87" i="1"/>
  <c r="S87" i="1"/>
  <c r="AL87" i="1" s="1"/>
  <c r="AK86" i="1"/>
  <c r="S86" i="1"/>
  <c r="AL86" i="1" s="1"/>
  <c r="AK85" i="1"/>
  <c r="S85" i="1"/>
  <c r="AL85" i="1" s="1"/>
  <c r="AK84" i="1"/>
  <c r="S84" i="1"/>
  <c r="S83" i="1"/>
  <c r="AK82" i="1"/>
  <c r="S82" i="1"/>
  <c r="AL82" i="1" s="1"/>
  <c r="AK81" i="1"/>
  <c r="S81" i="1"/>
  <c r="AL81" i="1" s="1"/>
  <c r="AK80" i="1"/>
  <c r="S80" i="1"/>
  <c r="AK79" i="1"/>
  <c r="S79" i="1"/>
  <c r="AL79" i="1" s="1"/>
  <c r="AK78" i="1"/>
  <c r="S78" i="1"/>
  <c r="AL78" i="1" s="1"/>
  <c r="AK77" i="1"/>
  <c r="S77" i="1"/>
  <c r="AL77" i="1" s="1"/>
  <c r="AK76" i="1"/>
  <c r="S76" i="1"/>
  <c r="AK75" i="1"/>
  <c r="S75" i="1"/>
  <c r="AL75" i="1" s="1"/>
  <c r="AK74" i="1"/>
  <c r="S74" i="1"/>
  <c r="AL74" i="1" s="1"/>
  <c r="AK73" i="1"/>
  <c r="S73" i="1"/>
  <c r="AL73" i="1" s="1"/>
  <c r="AK72" i="1"/>
  <c r="S72" i="1"/>
  <c r="AK71" i="1"/>
  <c r="S71" i="1"/>
  <c r="AL71" i="1" s="1"/>
  <c r="AK70" i="1"/>
  <c r="U70" i="1"/>
  <c r="S70" i="1"/>
  <c r="AL70" i="1" s="1"/>
  <c r="AK69" i="1"/>
  <c r="S69" i="1"/>
  <c r="AK68" i="1"/>
  <c r="S68" i="1"/>
  <c r="AL68" i="1" s="1"/>
  <c r="AK67" i="1"/>
  <c r="S67" i="1"/>
  <c r="AL67" i="1" s="1"/>
  <c r="AK66" i="1"/>
  <c r="S66" i="1"/>
  <c r="AL66" i="1" s="1"/>
  <c r="AK65" i="1"/>
  <c r="S65" i="1"/>
  <c r="AK64" i="1"/>
  <c r="S64" i="1"/>
  <c r="AL64" i="1" s="1"/>
  <c r="AK63" i="1"/>
  <c r="S63" i="1"/>
  <c r="AL63" i="1" s="1"/>
  <c r="AK62" i="1"/>
  <c r="S62" i="1"/>
  <c r="AL62" i="1" s="1"/>
  <c r="AK61" i="1"/>
  <c r="S61" i="1"/>
  <c r="AK60" i="1"/>
  <c r="S60" i="1"/>
  <c r="AL60" i="1" s="1"/>
  <c r="AK59" i="1"/>
  <c r="S59" i="1"/>
  <c r="AL59" i="1" s="1"/>
  <c r="AK58" i="1"/>
  <c r="S58" i="1"/>
  <c r="AL58" i="1" s="1"/>
  <c r="AK57" i="1"/>
  <c r="S57" i="1"/>
  <c r="AK56" i="1"/>
  <c r="S56" i="1"/>
  <c r="AL56" i="1" s="1"/>
  <c r="AK55" i="1"/>
  <c r="S55" i="1"/>
  <c r="AL55" i="1" s="1"/>
  <c r="AK54" i="1"/>
  <c r="S54" i="1"/>
  <c r="AL54" i="1" s="1"/>
  <c r="AK53" i="1"/>
  <c r="S53" i="1"/>
  <c r="AK52" i="1"/>
  <c r="S52" i="1"/>
  <c r="AL52" i="1" s="1"/>
  <c r="AK51" i="1"/>
  <c r="S51" i="1"/>
  <c r="AL51" i="1" s="1"/>
  <c r="AK50" i="1"/>
  <c r="S50" i="1"/>
  <c r="AL50" i="1" s="1"/>
  <c r="AK49" i="1"/>
  <c r="S49" i="1"/>
  <c r="AK48" i="1"/>
  <c r="S48" i="1"/>
  <c r="AL48" i="1" s="1"/>
  <c r="AK47" i="1"/>
  <c r="S47" i="1"/>
  <c r="AL47" i="1" s="1"/>
  <c r="X46" i="1"/>
  <c r="V46" i="1"/>
  <c r="S46" i="1"/>
  <c r="AK45" i="1"/>
  <c r="U45" i="1"/>
  <c r="S45" i="1"/>
  <c r="AL45" i="1" s="1"/>
  <c r="AK43" i="1"/>
  <c r="S43" i="1"/>
  <c r="AK42" i="1"/>
  <c r="S42" i="1"/>
  <c r="AL42" i="1" s="1"/>
  <c r="AK41" i="1"/>
  <c r="V41" i="1"/>
  <c r="S41" i="1"/>
  <c r="AL41" i="1" s="1"/>
  <c r="AK40" i="1"/>
  <c r="S40" i="1"/>
  <c r="AK39" i="1"/>
  <c r="S39" i="1"/>
  <c r="AL39" i="1" s="1"/>
  <c r="AK38" i="1"/>
  <c r="S38" i="1"/>
  <c r="AL38" i="1" s="1"/>
  <c r="AK37" i="1"/>
  <c r="S37" i="1"/>
  <c r="AL37" i="1" s="1"/>
  <c r="AK36" i="1"/>
  <c r="S36" i="1"/>
  <c r="AK35" i="1"/>
  <c r="S35" i="1"/>
  <c r="AL35" i="1" s="1"/>
  <c r="AK34" i="1"/>
  <c r="S34" i="1"/>
  <c r="AL34" i="1" s="1"/>
  <c r="AK33" i="1"/>
  <c r="S33" i="1"/>
  <c r="AL33" i="1" s="1"/>
  <c r="AK32" i="1"/>
  <c r="S32" i="1"/>
  <c r="S31" i="1"/>
  <c r="AK30" i="1"/>
  <c r="S30" i="1"/>
  <c r="AL30" i="1" s="1"/>
  <c r="AK29" i="1"/>
  <c r="S29" i="1"/>
  <c r="AL29" i="1" s="1"/>
  <c r="AK28" i="1"/>
  <c r="S28" i="1"/>
  <c r="AK27" i="1"/>
  <c r="S27" i="1"/>
  <c r="AL27" i="1" s="1"/>
  <c r="AK26" i="1"/>
  <c r="W26" i="1"/>
  <c r="S26" i="1"/>
  <c r="AL26" i="1" s="1"/>
  <c r="AK25" i="1"/>
  <c r="S25" i="1"/>
  <c r="AK24" i="1"/>
  <c r="S24" i="1"/>
  <c r="AL24" i="1" s="1"/>
  <c r="AK23" i="1"/>
  <c r="S23" i="1"/>
  <c r="AL23" i="1" s="1"/>
  <c r="AK22" i="1"/>
  <c r="S22" i="1"/>
  <c r="AL22" i="1" s="1"/>
  <c r="AK21" i="1"/>
  <c r="S21" i="1"/>
  <c r="AK20" i="1"/>
  <c r="S20" i="1"/>
  <c r="AL20" i="1" s="1"/>
  <c r="AK19" i="1"/>
  <c r="S19" i="1"/>
  <c r="AL19" i="1" s="1"/>
  <c r="AK18" i="1"/>
  <c r="S18" i="1"/>
  <c r="AL18" i="1" s="1"/>
  <c r="AK17" i="1"/>
  <c r="S17" i="1"/>
  <c r="AK16" i="1"/>
  <c r="S16" i="1"/>
  <c r="AL16" i="1" s="1"/>
  <c r="AK15" i="1"/>
  <c r="W15" i="1"/>
  <c r="S15" i="1"/>
  <c r="AL15" i="1" s="1"/>
  <c r="AK14" i="1"/>
  <c r="V14" i="1"/>
  <c r="S14" i="1"/>
  <c r="AL14" i="1" s="1"/>
  <c r="AK13" i="1"/>
  <c r="W13" i="1"/>
  <c r="S13" i="1"/>
  <c r="AL13" i="1" s="1"/>
  <c r="AK12" i="1"/>
  <c r="S12" i="1"/>
  <c r="AK11" i="1"/>
  <c r="S11" i="1"/>
  <c r="AL11" i="1" s="1"/>
  <c r="AK10" i="1"/>
  <c r="S10" i="1"/>
  <c r="AL10" i="1" s="1"/>
  <c r="AK9" i="1"/>
  <c r="S9" i="1"/>
  <c r="AL9" i="1" s="1"/>
  <c r="AK8" i="1"/>
  <c r="S8" i="1"/>
  <c r="AK7" i="1"/>
  <c r="S7" i="1"/>
  <c r="AL7" i="1" s="1"/>
  <c r="AK6" i="1"/>
  <c r="S6" i="1"/>
  <c r="AL6" i="1" s="1"/>
  <c r="AK5" i="1"/>
  <c r="S5" i="1"/>
  <c r="AL5" i="1" s="1"/>
  <c r="AK4" i="1"/>
  <c r="S4" i="1"/>
  <c r="AK3" i="1"/>
  <c r="S3" i="1"/>
  <c r="AL3" i="1" s="1"/>
  <c r="AL335" i="1" l="1"/>
  <c r="AL353" i="1"/>
  <c r="AL432" i="1"/>
  <c r="AL4" i="1"/>
  <c r="AL8" i="1"/>
  <c r="AL12" i="1"/>
  <c r="AL17" i="1"/>
  <c r="AL21" i="1"/>
  <c r="AL25" i="1"/>
  <c r="AL28" i="1"/>
  <c r="AL32" i="1"/>
  <c r="AL36" i="1"/>
  <c r="AL40" i="1"/>
  <c r="AL43" i="1"/>
  <c r="AK46" i="1"/>
  <c r="AL46" i="1" s="1"/>
  <c r="AL49" i="1"/>
  <c r="AL53" i="1"/>
  <c r="AL57" i="1"/>
  <c r="AL61" i="1"/>
  <c r="AL65" i="1"/>
  <c r="AL69" i="1"/>
  <c r="AL72" i="1"/>
  <c r="AL76" i="1"/>
  <c r="AL80" i="1"/>
  <c r="AL84" i="1"/>
  <c r="AL88" i="1"/>
  <c r="AL92" i="1"/>
  <c r="AL96" i="1"/>
  <c r="AL100" i="1"/>
  <c r="AL103" i="1"/>
  <c r="AL107" i="1"/>
  <c r="AL111" i="1"/>
  <c r="AL115" i="1"/>
  <c r="AL119" i="1"/>
  <c r="AL123" i="1"/>
  <c r="AL127" i="1"/>
  <c r="AL130" i="1"/>
  <c r="AL135" i="1"/>
  <c r="AL147" i="1"/>
  <c r="AL148" i="1"/>
  <c r="AL152" i="1"/>
  <c r="AL156" i="1"/>
  <c r="AL160" i="1"/>
  <c r="AL164" i="1"/>
  <c r="AL167" i="1"/>
  <c r="AL171" i="1"/>
  <c r="AL175" i="1"/>
  <c r="AL182" i="1"/>
  <c r="AL184" i="1"/>
  <c r="AL195" i="1"/>
  <c r="AL199" i="1"/>
  <c r="AL203" i="1"/>
  <c r="AL207" i="1"/>
  <c r="AL211" i="1"/>
  <c r="AL215" i="1"/>
  <c r="AL219" i="1"/>
  <c r="AL223" i="1"/>
  <c r="AL229" i="1"/>
  <c r="AL233" i="1"/>
  <c r="AL238" i="1"/>
  <c r="AL242" i="1"/>
  <c r="AL248" i="1"/>
  <c r="AL255" i="1"/>
  <c r="AL262" i="1"/>
  <c r="AL266" i="1"/>
  <c r="AL273" i="1"/>
  <c r="AL277" i="1"/>
  <c r="AL281" i="1"/>
  <c r="AL296" i="1"/>
  <c r="AL301" i="1"/>
  <c r="AL305" i="1"/>
  <c r="AL309" i="1"/>
  <c r="AL313" i="1"/>
  <c r="AL317" i="1"/>
  <c r="AL323" i="1"/>
  <c r="AL324" i="1"/>
  <c r="AL333" i="1"/>
  <c r="AL337" i="1"/>
  <c r="AL341" i="1"/>
  <c r="AL344" i="1"/>
  <c r="AL349" i="1"/>
  <c r="AL355" i="1"/>
  <c r="AL359" i="1"/>
  <c r="AL362" i="1"/>
  <c r="AL368" i="1"/>
  <c r="AL371" i="1"/>
  <c r="AL377" i="1"/>
  <c r="AL381" i="1"/>
  <c r="AL386" i="1"/>
  <c r="AL390" i="1"/>
  <c r="AL394" i="1"/>
  <c r="AL398" i="1"/>
  <c r="AL402" i="1"/>
  <c r="AL406" i="1"/>
  <c r="AL410" i="1"/>
  <c r="AL417" i="1"/>
  <c r="AL422" i="1"/>
  <c r="AL425" i="1"/>
  <c r="AL429" i="1"/>
  <c r="AK435" i="1"/>
  <c r="AL435" i="1" s="1"/>
  <c r="AL439" i="1"/>
  <c r="AL443" i="1"/>
  <c r="AL447" i="1"/>
  <c r="AL451" i="1"/>
  <c r="AL456" i="1"/>
  <c r="AL462" i="1"/>
  <c r="AL466" i="1"/>
  <c r="AL469" i="1"/>
  <c r="AL473" i="1"/>
  <c r="AL477" i="1"/>
  <c r="AL481" i="1"/>
  <c r="AL485" i="1"/>
  <c r="AL489" i="1"/>
  <c r="AL493" i="1"/>
  <c r="AL497" i="1"/>
  <c r="AL501" i="1"/>
  <c r="AL506" i="1"/>
  <c r="AL510" i="1"/>
  <c r="AL514" i="1"/>
  <c r="AL518" i="1"/>
  <c r="AL523" i="1"/>
  <c r="AL524" i="1"/>
  <c r="AL528" i="1"/>
  <c r="AL532" i="1"/>
  <c r="AL533" i="1"/>
  <c r="AL538" i="1"/>
  <c r="AL542" i="1"/>
  <c r="AL546" i="1"/>
  <c r="AL551" i="1"/>
  <c r="AL552" i="1"/>
  <c r="AL556" i="1"/>
  <c r="AL560" i="1"/>
  <c r="AL564" i="1"/>
  <c r="AL568" i="1"/>
  <c r="AL572" i="1"/>
  <c r="AL578" i="1"/>
  <c r="AL582" i="1"/>
  <c r="AL645" i="1"/>
  <c r="AL654" i="1"/>
  <c r="AL589" i="1"/>
  <c r="AL593" i="1"/>
  <c r="AL597" i="1"/>
  <c r="AL601" i="1"/>
  <c r="AL605" i="1"/>
  <c r="AL609" i="1"/>
  <c r="AL613" i="1"/>
  <c r="AL617" i="1"/>
  <c r="AL621" i="1"/>
  <c r="AL629" i="1"/>
  <c r="AL634" i="1"/>
  <c r="AL638" i="1"/>
  <c r="AL642" i="1"/>
  <c r="AL647" i="1"/>
  <c r="AK654" i="1"/>
  <c r="AL657" i="1"/>
  <c r="AL664" i="1"/>
  <c r="AL668" i="1"/>
  <c r="AL672" i="1"/>
  <c r="AL677" i="1"/>
  <c r="AL681" i="1"/>
  <c r="AL685" i="1"/>
  <c r="AL689" i="1"/>
  <c r="AL693" i="1"/>
  <c r="AL697" i="1"/>
  <c r="AL701" i="1"/>
  <c r="AL705" i="1"/>
  <c r="AK711" i="1"/>
  <c r="AL711" i="1" s="1"/>
  <c r="AL714" i="1"/>
  <c r="AL718" i="1"/>
  <c r="AL725" i="1"/>
  <c r="AL729" i="1"/>
  <c r="AL733" i="1"/>
  <c r="AL739" i="1"/>
  <c r="AL747" i="1"/>
  <c r="AL752" i="1"/>
  <c r="AL756" i="1"/>
</calcChain>
</file>

<file path=xl/sharedStrings.xml><?xml version="1.0" encoding="utf-8"?>
<sst xmlns="http://schemas.openxmlformats.org/spreadsheetml/2006/main" count="3712" uniqueCount="2429">
  <si>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</si>
  <si>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</si>
  <si>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</si>
  <si>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</si>
  <si>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</si>
  <si>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</si>
  <si>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</si>
  <si>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</si>
  <si>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</si>
  <si>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</si>
  <si>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</si>
  <si>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</si>
  <si>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</si>
  <si>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</si>
  <si>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</si>
  <si>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</si>
  <si>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</si>
  <si>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</si>
  <si>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</si>
  <si>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</si>
  <si>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</si>
  <si>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</si>
  <si>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</si>
  <si>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</si>
  <si>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</si>
  <si>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</si>
  <si>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</si>
  <si>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</si>
  <si>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</si>
  <si>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</si>
  <si>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</si>
  <si>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</si>
  <si>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</si>
  <si>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</si>
  <si>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</si>
  <si>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</si>
  <si>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</si>
  <si>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</si>
  <si>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</si>
  <si>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</si>
  <si>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</si>
  <si>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</si>
  <si>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</si>
  <si>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</si>
  <si>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</si>
  <si>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</si>
  <si>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</si>
  <si>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</si>
  <si>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</si>
  <si>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</si>
  <si>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</si>
  <si>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</si>
  <si>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</si>
  <si>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</si>
  <si>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</si>
  <si>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</si>
  <si>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</si>
  <si>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</si>
  <si>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</si>
  <si>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</si>
  <si>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</si>
  <si>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</si>
  <si>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</si>
  <si>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</si>
  <si>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</si>
  <si>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</si>
  <si>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</si>
  <si>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</si>
  <si>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</si>
  <si>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</si>
  <si>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</si>
  <si>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</si>
  <si>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</si>
  <si>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</si>
  <si>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</si>
  <si>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</si>
  <si>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</si>
  <si>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</si>
  <si>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</si>
  <si>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</si>
  <si>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</si>
  <si>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</si>
  <si>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</si>
  <si>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</si>
  <si>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</si>
  <si>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</si>
  <si>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</si>
  <si>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</si>
  <si>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</si>
  <si>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</si>
  <si>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</si>
  <si>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</si>
  <si>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</si>
  <si>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</si>
  <si>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</si>
  <si>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</si>
  <si>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</si>
  <si>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</si>
  <si>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</si>
  <si>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</si>
  <si>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</si>
  <si>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</si>
  <si>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</si>
  <si>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</si>
  <si>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</si>
  <si>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</si>
  <si>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</si>
  <si>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</si>
  <si>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</si>
  <si>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</si>
  <si>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</si>
  <si>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</si>
  <si>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</si>
  <si>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</si>
  <si>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</si>
  <si>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</si>
  <si>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</si>
  <si>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</si>
  <si>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</si>
  <si>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</si>
  <si>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</si>
  <si>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</si>
  <si>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</si>
  <si>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</si>
  <si>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</si>
  <si>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</si>
  <si>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</si>
  <si>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</si>
  <si>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</si>
  <si>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</si>
  <si>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</si>
  <si>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</si>
  <si>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</si>
  <si>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</si>
  <si>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</si>
  <si>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</si>
  <si>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</si>
  <si>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</si>
  <si>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</si>
  <si>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</si>
  <si>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</si>
  <si>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</si>
  <si>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</si>
  <si>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</si>
  <si>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</si>
  <si>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</si>
  <si>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</si>
  <si>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</si>
  <si>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</si>
  <si>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</si>
  <si>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</si>
  <si>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</si>
  <si>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</si>
  <si>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</si>
  <si>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</si>
  <si>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</si>
  <si>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</si>
  <si>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</si>
  <si>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</si>
  <si>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</si>
  <si>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</si>
  <si>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</si>
  <si>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</si>
  <si>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</si>
  <si>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</si>
  <si>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</si>
  <si>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</si>
  <si>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</si>
  <si>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</si>
  <si>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</si>
  <si>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</si>
  <si>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</si>
  <si>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</si>
  <si>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</si>
  <si>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</si>
  <si>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</si>
  <si>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</si>
  <si>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</si>
  <si>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</si>
  <si>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</si>
  <si>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</si>
  <si>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</si>
  <si>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</si>
  <si>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</si>
  <si>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</si>
  <si>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</si>
  <si>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</si>
  <si>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</si>
  <si>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</si>
  <si>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</si>
  <si>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</si>
  <si>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</si>
  <si>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</si>
  <si>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</si>
  <si>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</si>
  <si>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</si>
  <si>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</si>
  <si>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</si>
  <si>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</si>
  <si>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</si>
  <si>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</si>
  <si>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</si>
  <si>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</si>
  <si>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</si>
  <si>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</si>
  <si>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</si>
  <si>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</si>
  <si>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</si>
  <si>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</si>
  <si>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</si>
  <si>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</si>
  <si>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</si>
  <si>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</si>
  <si>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</si>
  <si>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</si>
  <si>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</si>
  <si>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</si>
  <si>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</si>
  <si>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</si>
  <si>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</si>
  <si>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</si>
  <si>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</si>
  <si>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</si>
  <si>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</si>
  <si>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</si>
  <si>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</si>
  <si>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</si>
  <si>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</si>
  <si>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</si>
  <si>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</si>
  <si>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</si>
  <si>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</si>
  <si>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</si>
  <si>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</si>
  <si>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</si>
  <si>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</si>
  <si>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</si>
  <si>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</si>
  <si>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</si>
  <si>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</si>
  <si>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</si>
  <si>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</si>
  <si>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</si>
  <si>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</si>
  <si>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</si>
  <si>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</si>
  <si>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</si>
  <si>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</si>
  <si>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</si>
  <si>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</si>
  <si>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</si>
  <si>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</si>
  <si>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</si>
  <si>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</si>
  <si>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</si>
  <si>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</si>
  <si>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</si>
  <si>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</si>
  <si>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</si>
  <si>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</si>
  <si>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</si>
  <si>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</si>
  <si>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</si>
  <si>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</si>
  <si>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</si>
  <si>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</si>
  <si>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</si>
  <si>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</si>
  <si>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</si>
  <si>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</si>
  <si>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</si>
  <si>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</si>
  <si>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</si>
  <si>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</si>
  <si>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</si>
  <si>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</si>
  <si>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</si>
  <si>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</si>
  <si>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</si>
  <si>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</si>
  <si>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</si>
  <si>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</si>
  <si>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</si>
  <si>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</si>
  <si>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</si>
  <si>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</si>
  <si>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</si>
  <si>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</si>
  <si>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</si>
  <si>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</si>
  <si>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</si>
  <si>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</si>
  <si>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</si>
  <si>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</si>
  <si>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</si>
  <si>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</si>
  <si>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</si>
  <si>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</si>
  <si>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</si>
  <si>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</si>
  <si>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</si>
  <si>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</si>
  <si>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</si>
  <si>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</si>
  <si>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</si>
  <si>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</si>
  <si>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</si>
  <si>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</si>
  <si>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</si>
  <si>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</si>
  <si>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</si>
  <si>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</si>
  <si>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</si>
  <si>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</si>
  <si>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</si>
  <si>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</si>
  <si>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</si>
  <si>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</si>
  <si>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</si>
  <si>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</si>
  <si>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</si>
  <si>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</si>
  <si>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</si>
  <si>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</si>
  <si>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</si>
  <si>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</si>
  <si>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</si>
  <si>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</si>
  <si>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</si>
  <si>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</si>
  <si>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</si>
  <si>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</si>
  <si>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</si>
  <si>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</si>
  <si>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</si>
  <si>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</si>
  <si>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</si>
  <si>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</si>
  <si>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</si>
  <si>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</si>
  <si>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</si>
  <si>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</si>
  <si>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</si>
  <si>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</si>
  <si>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</si>
  <si>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</si>
  <si>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</si>
  <si>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</si>
  <si>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</si>
  <si>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</si>
  <si>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</si>
  <si>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</si>
  <si>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</si>
  <si>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</si>
  <si>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</si>
  <si>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</si>
  <si>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</si>
  <si>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</si>
  <si>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</si>
  <si>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</si>
  <si>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</si>
  <si>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</si>
  <si>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</si>
  <si>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</si>
  <si>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</si>
  <si>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</si>
  <si>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</si>
  <si>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</si>
  <si>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</si>
  <si>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</si>
  <si>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</si>
  <si>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</si>
  <si>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</si>
  <si>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</si>
  <si>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</si>
  <si>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</si>
  <si>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</si>
  <si>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</si>
  <si>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</si>
  <si>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</si>
  <si>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</si>
  <si>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</si>
  <si>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</si>
  <si>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</si>
  <si>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</si>
  <si>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</si>
  <si>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</si>
  <si>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</si>
  <si>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</si>
  <si>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</si>
  <si>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</si>
  <si>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</si>
  <si>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</si>
  <si>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</si>
  <si>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</si>
  <si>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</si>
  <si>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</si>
  <si>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</si>
  <si>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</si>
  <si>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</si>
  <si>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</si>
  <si>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</si>
  <si>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</si>
  <si>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</si>
  <si>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</si>
  <si>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</si>
  <si>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</si>
  <si>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</si>
  <si>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</si>
  <si>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</si>
  <si>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</si>
  <si>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</si>
  <si>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</si>
  <si>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</si>
  <si>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</si>
  <si>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</si>
  <si>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</si>
  <si>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</si>
  <si>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</si>
  <si>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</si>
  <si>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</si>
  <si>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</si>
  <si>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</si>
  <si>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</si>
  <si>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</si>
  <si>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</si>
  <si>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</si>
  <si>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</si>
  <si>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</si>
  <si>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</si>
  <si>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</si>
  <si>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</si>
  <si>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</si>
  <si>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</si>
  <si>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</si>
  <si>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</si>
  <si>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</si>
  <si>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</si>
  <si>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</si>
  <si>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</si>
  <si>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</si>
  <si>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</si>
  <si>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</si>
  <si>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</si>
  <si>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</si>
  <si>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</si>
  <si>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</si>
  <si>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</si>
  <si>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</si>
  <si>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</si>
  <si>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</si>
  <si>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</si>
  <si>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</si>
  <si>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</si>
  <si>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</si>
  <si>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</si>
  <si>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</si>
  <si>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</si>
  <si>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</si>
  <si>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</si>
  <si>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</si>
  <si>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</si>
  <si>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</si>
  <si>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</si>
  <si>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</si>
  <si>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</si>
  <si>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</si>
  <si>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</si>
  <si>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</si>
  <si>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</si>
  <si>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</si>
  <si>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</si>
  <si>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</si>
  <si>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</si>
  <si>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</si>
  <si>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</si>
  <si>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</si>
  <si>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</si>
  <si>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</si>
  <si>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</si>
  <si>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</si>
  <si>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</si>
  <si>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</si>
  <si>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</si>
  <si>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</si>
  <si>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</si>
  <si>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</si>
  <si>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</si>
  <si>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</si>
  <si>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</si>
  <si>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</si>
  <si>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</si>
  <si>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</si>
  <si>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</si>
  <si>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</si>
  <si>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</si>
  <si>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</si>
  <si>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</si>
  <si>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</si>
  <si>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</si>
  <si>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</si>
  <si>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</si>
  <si>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</si>
  <si>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</si>
  <si>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</si>
  <si>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</si>
  <si>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</si>
  <si>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</si>
  <si>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</si>
  <si>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</si>
  <si>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</si>
  <si>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</si>
  <si>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</si>
  <si>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</si>
  <si>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</si>
  <si>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</si>
  <si>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</si>
  <si>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</si>
  <si>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</si>
  <si>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</si>
  <si>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</si>
  <si>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</si>
  <si>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</si>
  <si>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</si>
  <si>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</si>
  <si>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</si>
  <si>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</si>
  <si>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</si>
  <si>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</si>
  <si>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</si>
  <si>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</si>
  <si>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</si>
  <si>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</si>
  <si>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</si>
  <si>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</si>
  <si>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</si>
  <si>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</si>
  <si>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</si>
  <si>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</si>
  <si>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</si>
  <si>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</si>
  <si>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</si>
  <si>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</si>
  <si>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</si>
  <si>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</si>
  <si>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</si>
  <si>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</si>
  <si>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</si>
  <si>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</si>
  <si>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</si>
  <si>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</si>
  <si>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</si>
  <si>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</si>
  <si>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</si>
  <si>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</si>
  <si>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</si>
  <si>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</si>
  <si>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</si>
  <si>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</si>
  <si>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</si>
  <si>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</si>
  <si>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</si>
  <si>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</si>
  <si>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</si>
  <si>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</si>
  <si>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</si>
  <si>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</si>
  <si>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</si>
  <si>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</si>
  <si>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</si>
  <si>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</si>
  <si>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</si>
  <si>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</si>
  <si>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</si>
  <si>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</si>
  <si>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</si>
  <si>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</si>
  <si>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</si>
  <si>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</si>
  <si>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</si>
  <si>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</si>
  <si>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</si>
  <si>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</si>
  <si>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</si>
  <si>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</si>
  <si>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</si>
  <si>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</si>
  <si>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</si>
  <si>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</si>
  <si>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</si>
  <si>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</si>
  <si>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</si>
  <si>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</si>
  <si>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</si>
  <si>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</si>
  <si>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</si>
  <si>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</si>
  <si>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</si>
  <si>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</si>
  <si>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</si>
  <si>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</si>
  <si>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</si>
  <si>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</si>
  <si>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</si>
  <si>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</si>
  <si>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</si>
  <si>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</si>
  <si>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</si>
  <si>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</si>
  <si>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</si>
  <si>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</si>
  <si>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</si>
  <si>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</si>
  <si>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</si>
  <si>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</si>
  <si>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</si>
  <si>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</si>
  <si>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</si>
  <si>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</si>
  <si>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</si>
  <si>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</si>
  <si>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</si>
  <si>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</si>
  <si>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</si>
  <si>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</si>
  <si>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</si>
  <si>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</si>
  <si>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</si>
  <si>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</si>
  <si>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</si>
  <si>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</si>
  <si>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</si>
  <si>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</si>
  <si>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</si>
  <si>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</si>
  <si>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</si>
  <si>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</si>
  <si>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</si>
  <si>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</si>
  <si>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</si>
  <si>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</si>
  <si>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</si>
  <si>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</si>
  <si>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</si>
  <si>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</si>
  <si>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</si>
  <si>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</si>
  <si>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</si>
  <si>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</si>
  <si>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</si>
  <si>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</si>
  <si>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</si>
  <si>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</si>
  <si>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</si>
  <si>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</si>
  <si>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</si>
  <si>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</si>
  <si>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</si>
  <si>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</si>
  <si>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</si>
  <si>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</si>
  <si>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</si>
  <si>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</si>
  <si>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</si>
  <si>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</si>
  <si>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</si>
  <si>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</si>
  <si>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</si>
  <si>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</si>
  <si>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</si>
  <si>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</si>
  <si>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</si>
  <si>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</si>
  <si>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</si>
  <si>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</si>
  <si>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</si>
  <si>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</si>
  <si>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</si>
  <si>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</si>
  <si>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</si>
  <si>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</si>
  <si>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</si>
  <si>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</si>
  <si>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</si>
  <si>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</si>
  <si>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</si>
  <si>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</si>
  <si>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</si>
  <si>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</si>
  <si>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</si>
  <si>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</si>
  <si>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</si>
  <si>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</si>
  <si>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</si>
  <si>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</si>
  <si>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</si>
  <si>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</si>
  <si>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</si>
  <si>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</si>
  <si>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</si>
  <si>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</si>
  <si>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</si>
  <si>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</si>
  <si>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</si>
  <si>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</si>
  <si>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</si>
  <si>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</si>
  <si>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</si>
  <si>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</si>
  <si>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</si>
  <si>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</si>
  <si>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</si>
  <si>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</si>
  <si>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</si>
  <si>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</si>
  <si>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</si>
  <si>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</si>
  <si>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</si>
  <si>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</si>
  <si>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</si>
  <si>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</si>
  <si>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</si>
  <si>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</si>
  <si>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</si>
  <si>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</si>
  <si>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</si>
  <si>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</si>
  <si>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</si>
  <si>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</si>
  <si>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</si>
  <si>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</si>
  <si>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</si>
  <si>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</si>
  <si>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</si>
  <si>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</si>
  <si>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</si>
  <si>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</si>
  <si>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</si>
  <si>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</si>
  <si>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</si>
  <si>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</si>
  <si>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</si>
  <si>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</si>
  <si>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</si>
  <si>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</si>
  <si>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</si>
  <si>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</si>
  <si>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</si>
  <si>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</si>
  <si>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</si>
  <si>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</si>
  <si>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</si>
  <si>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</si>
  <si>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</si>
  <si>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</si>
  <si>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</si>
  <si>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</si>
  <si>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</si>
  <si>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</si>
  <si>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</si>
  <si>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</si>
  <si>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</si>
  <si>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</si>
  <si>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</si>
  <si>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</si>
  <si>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</si>
  <si>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</si>
  <si>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</si>
  <si>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</si>
  <si>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</si>
  <si>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</si>
  <si>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</si>
  <si>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</si>
  <si>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</si>
  <si>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</si>
  <si>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</si>
  <si>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</si>
  <si>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</si>
  <si>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</si>
  <si>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</si>
  <si>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</si>
  <si>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</si>
  <si>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</si>
  <si>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</si>
  <si>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</si>
  <si>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</si>
  <si>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</si>
  <si>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</si>
  <si>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</si>
  <si>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</si>
  <si>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</si>
  <si>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</si>
  <si>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</si>
  <si>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</si>
  <si>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</si>
  <si>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</si>
  <si>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</si>
  <si>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</si>
  <si>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</si>
  <si>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</si>
  <si>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</si>
  <si>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</si>
  <si>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</si>
  <si>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</si>
  <si>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</si>
  <si>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</si>
  <si>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</si>
  <si>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</si>
  <si>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</si>
  <si>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</si>
  <si>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</si>
  <si>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</si>
  <si>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</si>
  <si>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</si>
  <si>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</si>
  <si>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</si>
  <si>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</si>
  <si>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</si>
  <si>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</si>
  <si>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</si>
  <si>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</si>
  <si>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</si>
  <si>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</si>
  <si>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</si>
  <si>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</si>
  <si>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</si>
  <si>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</si>
  <si>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</si>
  <si>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</si>
  <si>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</si>
  <si>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</si>
  <si>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</si>
  <si>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</si>
  <si>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</si>
  <si>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</si>
  <si>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</si>
  <si>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</si>
  <si>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</si>
  <si>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</si>
  <si>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</si>
  <si>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</si>
  <si>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</si>
  <si>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</si>
  <si>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</si>
  <si>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</si>
  <si>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</si>
  <si>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</si>
  <si>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</si>
  <si>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</si>
  <si>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</si>
  <si>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</si>
  <si>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</si>
  <si>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</si>
  <si>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</si>
  <si>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</si>
  <si>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</si>
  <si>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</si>
  <si>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</si>
  <si>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</si>
  <si>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</si>
  <si>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</si>
  <si>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</si>
  <si>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</si>
  <si>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</si>
  <si>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</si>
  <si>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</si>
  <si>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</si>
  <si>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</si>
  <si>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</si>
  <si>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</si>
  <si>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</si>
  <si>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</si>
  <si>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</si>
  <si>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</si>
  <si>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</si>
  <si>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</si>
  <si>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</si>
  <si>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</si>
  <si>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</si>
  <si>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</si>
  <si>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</si>
  <si>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</si>
  <si>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</si>
  <si>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</si>
  <si>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</si>
  <si>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</si>
  <si>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</si>
  <si>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</si>
  <si>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</si>
  <si>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</si>
  <si>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</si>
  <si>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</si>
  <si>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</si>
  <si>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</si>
  <si>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</si>
  <si>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</si>
  <si>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</si>
  <si>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</si>
  <si>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</si>
  <si>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</si>
  <si>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</si>
  <si>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</si>
  <si>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</si>
  <si>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</si>
  <si>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</si>
  <si>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</si>
  <si>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</si>
  <si>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</si>
  <si>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</si>
  <si>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</si>
  <si>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</si>
  <si>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</si>
  <si>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</si>
  <si>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</si>
  <si>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</si>
  <si>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</si>
  <si>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</si>
  <si>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</si>
  <si>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</si>
  <si>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</si>
  <si>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</si>
  <si>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</si>
  <si>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</si>
  <si>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</si>
  <si>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</si>
  <si>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</si>
  <si>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</si>
  <si>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</si>
  <si>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</si>
  <si>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</si>
  <si>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</si>
  <si>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</si>
  <si>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</si>
  <si>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</si>
  <si>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</si>
  <si>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</si>
  <si>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</si>
  <si>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</si>
  <si>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</si>
  <si>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</si>
  <si>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</si>
  <si>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</si>
  <si>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</si>
  <si>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</si>
  <si>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</si>
  <si>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</si>
  <si>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</si>
  <si>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</si>
  <si>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</si>
  <si>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</si>
  <si>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</si>
  <si>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</si>
  <si>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</si>
  <si>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</si>
  <si>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</si>
  <si>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</si>
  <si>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</si>
  <si>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</si>
  <si>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</si>
  <si>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</si>
  <si>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</si>
  <si>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</si>
  <si>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</si>
  <si>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</si>
  <si>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</si>
  <si>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</si>
  <si>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</si>
  <si>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</si>
  <si>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</si>
  <si>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</si>
  <si>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</si>
  <si>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</si>
  <si>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</si>
  <si>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</si>
  <si>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</si>
  <si>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</si>
  <si>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</si>
  <si>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</si>
  <si>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</si>
  <si>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</si>
  <si>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</si>
  <si>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</si>
  <si>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</si>
  <si>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</si>
  <si>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</si>
  <si>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</si>
  <si>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</si>
  <si>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</si>
  <si>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</si>
  <si>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</si>
  <si>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</si>
  <si>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</si>
  <si>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</si>
  <si>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</si>
  <si>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</si>
  <si>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</si>
  <si>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</si>
  <si>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</si>
  <si>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</si>
  <si>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</si>
  <si>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</si>
  <si>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</si>
  <si>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</si>
  <si>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</si>
  <si>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</si>
  <si>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</si>
  <si>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</si>
  <si>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</si>
  <si>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</si>
  <si>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</si>
  <si>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</si>
  <si>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</si>
  <si>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</si>
  <si>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</si>
  <si>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</si>
  <si>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</si>
  <si>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</si>
  <si>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</si>
  <si>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</si>
  <si>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</si>
  <si>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</si>
  <si>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</si>
  <si>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</si>
  <si>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</si>
  <si>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</si>
  <si>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</si>
  <si>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</si>
  <si>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</si>
  <si>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</si>
  <si>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</si>
  <si>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</si>
  <si>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</si>
  <si>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</si>
  <si>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</si>
  <si>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</si>
  <si>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</si>
  <si>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</si>
  <si>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</si>
  <si>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</si>
  <si>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</si>
  <si>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</si>
  <si>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</si>
  <si>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</si>
  <si>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</si>
  <si>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</si>
  <si>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</si>
  <si>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</si>
  <si>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</si>
  <si>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</si>
  <si>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</si>
  <si>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</si>
  <si>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</si>
  <si>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</si>
  <si>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</si>
  <si>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</si>
  <si>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</si>
  <si>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</si>
  <si>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</si>
  <si>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</si>
  <si>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</si>
  <si>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</si>
  <si>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</si>
  <si>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</si>
  <si>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</si>
  <si>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</si>
  <si>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</si>
  <si>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</si>
  <si>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</si>
  <si>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</si>
  <si>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</si>
  <si>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</si>
  <si>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</si>
  <si>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</si>
  <si>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</si>
  <si>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</si>
  <si>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</si>
  <si>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</si>
  <si>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</si>
  <si>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</si>
  <si>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</si>
  <si>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</si>
  <si>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</si>
  <si>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</si>
  <si>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</si>
  <si>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</si>
  <si>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</si>
  <si>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</si>
  <si>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</si>
  <si>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</si>
  <si>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</si>
  <si>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</si>
  <si>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</si>
  <si>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</si>
  <si>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</si>
  <si>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</si>
  <si>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</si>
  <si>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</si>
  <si>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</si>
  <si>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</si>
  <si>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</si>
  <si>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</si>
  <si>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</si>
  <si>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</si>
  <si>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</si>
  <si>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</si>
  <si>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</si>
  <si>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</si>
  <si>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</si>
  <si>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</si>
  <si>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</si>
  <si>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</si>
  <si>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</si>
  <si>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</si>
  <si>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</si>
  <si>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</si>
  <si>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</si>
  <si>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</si>
  <si>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</si>
  <si>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</si>
  <si>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</si>
  <si>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</si>
  <si>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</si>
  <si>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</si>
  <si>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</si>
  <si>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</si>
  <si>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</si>
  <si>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</si>
  <si>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</si>
  <si>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</si>
  <si>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</si>
  <si>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</si>
  <si>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</si>
  <si>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</si>
  <si>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</si>
  <si>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</si>
  <si>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</si>
  <si>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</si>
  <si>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</si>
  <si>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</si>
  <si>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</si>
  <si>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</si>
  <si>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</si>
  <si>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</si>
  <si>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</si>
  <si>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</si>
  <si>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</si>
  <si>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</si>
  <si>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</si>
  <si>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</si>
  <si>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</si>
  <si>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</si>
  <si>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</si>
  <si>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</si>
  <si>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</si>
  <si>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</si>
  <si>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</si>
  <si>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</si>
  <si>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</si>
  <si>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</si>
  <si>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</si>
  <si>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</si>
  <si>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</si>
  <si>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</si>
  <si>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</si>
  <si>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</si>
  <si>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</si>
  <si>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</si>
  <si>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</si>
  <si>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</si>
  <si>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</si>
  <si>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</si>
  <si>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</si>
  <si>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</si>
  <si>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</si>
  <si>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</si>
  <si>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</si>
  <si>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</si>
  <si>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</si>
  <si>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</si>
  <si>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</si>
  <si>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</si>
  <si>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</si>
  <si>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</si>
  <si>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</si>
  <si>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</si>
  <si>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</si>
  <si>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</si>
  <si>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</si>
  <si>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</si>
  <si>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</si>
  <si>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</si>
  <si>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</si>
  <si>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</si>
  <si>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</si>
  <si>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</si>
  <si>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</si>
  <si>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</si>
  <si>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</si>
  <si>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</si>
  <si>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</si>
  <si>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</si>
  <si>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</si>
  <si>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</si>
  <si>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</si>
  <si>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</si>
  <si>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</si>
  <si>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</si>
  <si>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</si>
  <si>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</si>
  <si>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</si>
  <si>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</si>
  <si>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</si>
  <si>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</si>
  <si>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</si>
  <si>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</si>
  <si>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</si>
  <si>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</si>
  <si>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</si>
  <si>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</si>
  <si>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</si>
  <si>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</si>
  <si>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</si>
  <si>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</si>
  <si>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</si>
  <si>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</si>
  <si>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</si>
  <si>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</si>
  <si>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</si>
  <si>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</si>
  <si>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</si>
  <si>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</si>
  <si>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</si>
  <si>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</si>
  <si>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</si>
  <si>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</si>
  <si>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</si>
  <si>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</si>
  <si>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</si>
  <si>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</si>
  <si>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</si>
  <si>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</si>
  <si>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</si>
  <si>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</si>
  <si>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</si>
  <si>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</si>
  <si>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</si>
  <si>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</si>
  <si>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</si>
  <si>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</si>
  <si>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</si>
  <si>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</si>
  <si>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</si>
  <si>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</si>
  <si>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</si>
  <si>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</si>
  <si>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</si>
  <si>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</si>
  <si>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</si>
  <si>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</si>
  <si>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</si>
  <si>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</si>
  <si>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</si>
  <si>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</si>
  <si>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</si>
  <si>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</si>
  <si>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</si>
  <si>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</si>
  <si>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</si>
  <si>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</si>
  <si>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</si>
  <si>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</si>
  <si>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</si>
  <si>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</si>
  <si>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</si>
  <si>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</si>
  <si>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</si>
  <si>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</si>
  <si>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</si>
  <si>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</si>
  <si>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</si>
  <si>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</si>
  <si>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</si>
  <si>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</si>
  <si>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</si>
  <si>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</si>
  <si>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</si>
  <si>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</si>
  <si>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</si>
  <si>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</si>
  <si>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</si>
  <si>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</si>
  <si>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</si>
  <si>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</si>
  <si>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</si>
  <si>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</si>
  <si>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</si>
  <si>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</si>
  <si>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</si>
  <si>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</si>
  <si>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</si>
  <si>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</si>
  <si>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</si>
  <si>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</si>
  <si>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</si>
  <si>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</si>
  <si>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</si>
  <si>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</si>
  <si>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</si>
  <si>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</si>
  <si>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</si>
  <si>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</si>
  <si>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</si>
  <si>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</si>
  <si>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</si>
  <si>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</si>
  <si>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</si>
  <si>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</si>
  <si>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</si>
  <si>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</si>
  <si>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</si>
  <si>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</si>
  <si>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</si>
  <si>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</si>
  <si>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</si>
  <si>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</si>
  <si>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</si>
  <si>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</si>
  <si>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</si>
  <si>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</si>
  <si>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</si>
  <si>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</si>
  <si>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</si>
  <si>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</si>
  <si>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</si>
  <si>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</si>
  <si>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</si>
  <si>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</si>
  <si>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</si>
  <si>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</si>
  <si>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</si>
  <si>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</si>
  <si>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</si>
  <si>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</si>
  <si>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</si>
  <si>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</si>
  <si>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</si>
  <si>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</si>
  <si>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</si>
  <si>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</si>
  <si>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</si>
  <si>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</si>
  <si>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</si>
  <si>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</si>
  <si>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</si>
  <si>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</si>
  <si>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</si>
  <si>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</si>
  <si>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</si>
  <si>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</si>
  <si>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</si>
  <si>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</si>
  <si>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</si>
  <si>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</si>
  <si>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</si>
  <si>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</si>
  <si>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</si>
  <si>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</si>
  <si>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</si>
  <si>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</si>
  <si>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</si>
  <si>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</si>
  <si>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</si>
  <si>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</si>
  <si>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</si>
  <si>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</si>
  <si>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</si>
  <si>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</si>
  <si>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</si>
  <si>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</si>
  <si>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</si>
  <si>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</si>
  <si>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</si>
  <si>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</si>
  <si>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</si>
  <si>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</si>
  <si>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</si>
  <si>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</si>
  <si>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</si>
  <si>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</si>
  <si>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</si>
  <si>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</si>
  <si>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</si>
  <si>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</si>
  <si>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</si>
  <si>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</si>
  <si>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</si>
  <si>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</si>
  <si>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</si>
  <si>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</si>
  <si>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</si>
  <si>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</si>
  <si>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</si>
  <si>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</si>
  <si>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</si>
  <si>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</si>
  <si>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</si>
  <si>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</si>
  <si>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</si>
  <si>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</si>
  <si>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</si>
  <si>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</si>
  <si>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</si>
  <si>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</si>
  <si>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</si>
  <si>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</si>
  <si>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</si>
  <si>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</si>
  <si>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</si>
  <si>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</si>
  <si>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</si>
  <si>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</si>
  <si>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</si>
  <si>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</si>
  <si>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</si>
  <si>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</si>
  <si>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</si>
  <si>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</si>
  <si>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</si>
  <si>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</si>
  <si>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</si>
  <si>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</si>
  <si>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</si>
  <si>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</si>
  <si>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</si>
  <si>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</si>
  <si>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</si>
  <si>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</si>
  <si>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</si>
  <si>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</si>
  <si>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</si>
  <si>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</si>
  <si>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</si>
  <si>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</si>
  <si>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</si>
  <si>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</si>
  <si>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</si>
  <si>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</si>
  <si>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</si>
  <si>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</si>
  <si>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</si>
  <si>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</si>
  <si>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</si>
  <si>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</si>
  <si>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</si>
  <si>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</si>
  <si>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</si>
  <si>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</si>
  <si>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</si>
  <si>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</si>
  <si>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</si>
  <si>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</si>
  <si>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</si>
  <si>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</si>
  <si>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</si>
  <si>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</si>
  <si>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</si>
  <si>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</si>
  <si>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</si>
  <si>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</si>
  <si>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</si>
  <si>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</si>
  <si>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</si>
  <si>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</si>
  <si>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</si>
  <si>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</si>
  <si>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</si>
  <si>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</si>
  <si>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</si>
  <si>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</si>
  <si>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</si>
  <si>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</si>
  <si>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</si>
  <si>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</si>
  <si>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</si>
  <si>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</si>
  <si>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</si>
  <si>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</si>
  <si>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</si>
  <si>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</si>
  <si>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</si>
  <si>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</si>
  <si>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</si>
  <si>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</si>
  <si>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</si>
  <si>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</si>
  <si>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</si>
  <si>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</si>
  <si>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</si>
  <si>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</si>
  <si>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</si>
  <si>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</si>
  <si>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</si>
  <si>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</si>
  <si>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</si>
  <si>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</si>
  <si>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</si>
  <si>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</si>
  <si>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</si>
  <si>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</si>
  <si>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</si>
  <si>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</si>
  <si>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</si>
  <si>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</si>
  <si>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</si>
  <si>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</si>
  <si>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</si>
  <si>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</si>
  <si>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</si>
  <si>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</si>
  <si>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</si>
  <si>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</si>
  <si>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</si>
  <si>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</si>
  <si>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</si>
  <si>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</si>
  <si>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</si>
  <si>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</si>
  <si>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</si>
  <si>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</si>
  <si>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</si>
  <si>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</si>
  <si>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</si>
  <si>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</si>
  <si>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</si>
  <si>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</si>
  <si>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</si>
  <si>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</si>
  <si>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</si>
  <si>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</si>
  <si>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</si>
  <si>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</si>
  <si>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</si>
  <si>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</si>
  <si>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</si>
  <si>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</si>
  <si>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</si>
  <si>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</si>
  <si>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</si>
  <si>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</si>
  <si>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</si>
  <si>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</si>
  <si>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</si>
  <si>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</si>
  <si>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</si>
  <si>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</si>
  <si>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</si>
  <si>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</si>
  <si>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</si>
  <si>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</si>
  <si>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</si>
  <si>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</si>
  <si>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</si>
  <si>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</si>
  <si>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</si>
  <si>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</si>
  <si>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</si>
  <si>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</si>
  <si>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</si>
  <si>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</si>
  <si>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</si>
  <si>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</si>
  <si>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</si>
  <si>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</si>
  <si>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</si>
  <si>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</si>
  <si>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</si>
  <si>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</si>
  <si>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</si>
  <si>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</si>
  <si>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</si>
  <si>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</si>
  <si>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</si>
  <si>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</si>
  <si>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</si>
  <si>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</si>
  <si>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</si>
  <si>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</si>
  <si>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</si>
  <si>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</si>
  <si>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</si>
  <si>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</si>
  <si>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</si>
  <si>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</si>
  <si>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</si>
  <si>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</si>
  <si>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</si>
  <si>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</si>
  <si>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</si>
  <si>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</si>
  <si>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</si>
  <si>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</si>
  <si>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</si>
  <si>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</si>
  <si>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</si>
  <si>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</si>
  <si>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</si>
  <si>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</si>
  <si>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</si>
  <si>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</si>
  <si>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</si>
  <si>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</si>
  <si>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</si>
  <si>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</si>
  <si>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</si>
  <si>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</si>
  <si>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</si>
  <si>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</si>
  <si>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</si>
  <si>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</si>
  <si>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</si>
  <si>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</si>
  <si>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</si>
  <si>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</si>
  <si>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</si>
  <si>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</si>
  <si>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</si>
  <si>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</si>
  <si>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</si>
  <si>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</si>
  <si>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</si>
  <si>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</si>
  <si>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</si>
  <si>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</si>
  <si>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</si>
  <si>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</si>
  <si>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</si>
  <si>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</si>
  <si>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</si>
  <si>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</si>
  <si>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</si>
  <si>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</si>
  <si>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</si>
  <si>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</si>
  <si>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</si>
  <si>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</si>
  <si>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</si>
  <si>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</si>
  <si>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</si>
  <si>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</si>
  <si>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</si>
  <si>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</si>
  <si>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</si>
  <si>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</si>
  <si>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</si>
  <si>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</si>
  <si>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</si>
  <si>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</si>
  <si>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</si>
  <si>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</si>
  <si>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</si>
  <si>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</si>
  <si>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</si>
  <si>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</si>
  <si>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</si>
  <si>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</si>
  <si>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</si>
  <si>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</si>
  <si>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</si>
  <si>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</si>
  <si>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</si>
  <si>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</si>
  <si>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</si>
  <si>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</si>
  <si>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</si>
  <si>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</si>
  <si>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</si>
  <si>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</si>
  <si>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</si>
  <si>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</si>
  <si>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</si>
  <si>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</si>
  <si>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</si>
  <si>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</si>
  <si>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</si>
  <si>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</si>
  <si>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</si>
  <si>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</si>
  <si>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</si>
  <si>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</si>
  <si>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</si>
  <si>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</si>
  <si>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</si>
  <si>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</si>
  <si>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</si>
  <si>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</si>
  <si>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</si>
  <si>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</si>
  <si>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</si>
  <si>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</si>
  <si>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</si>
  <si>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</si>
  <si>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</si>
  <si>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</si>
  <si>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</si>
  <si>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</si>
  <si>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</si>
  <si>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</si>
  <si>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</si>
  <si>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</si>
  <si>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</si>
  <si>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</si>
  <si>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</si>
  <si>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</si>
  <si>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</si>
  <si>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</si>
  <si>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</si>
  <si>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</si>
  <si>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</si>
  <si>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</si>
  <si>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</si>
  <si>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</si>
  <si>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</si>
  <si>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</si>
  <si>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</si>
  <si>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</si>
  <si>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</si>
  <si>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</si>
  <si>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</si>
  <si>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</si>
  <si>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</si>
  <si>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</si>
  <si>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</si>
  <si>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</si>
  <si>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</si>
  <si>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</si>
  <si>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</si>
  <si>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</si>
  <si>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</si>
  <si>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</si>
  <si>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</si>
  <si>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</si>
  <si>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</si>
  <si>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</si>
  <si>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</si>
  <si>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</si>
  <si>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</si>
  <si>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</si>
  <si>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</si>
  <si>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</si>
  <si>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</si>
  <si>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</si>
  <si>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</si>
  <si>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</si>
  <si>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</si>
  <si>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</si>
  <si>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</si>
  <si>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</si>
  <si>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</si>
  <si>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</si>
  <si>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</si>
  <si>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</si>
  <si>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</si>
  <si>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</si>
  <si>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</si>
  <si>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</si>
  <si>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</si>
  <si>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</si>
  <si>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</si>
  <si>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</si>
  <si>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</si>
  <si>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</si>
  <si>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</si>
  <si>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</si>
  <si>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</si>
  <si>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</si>
  <si>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</si>
  <si>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</si>
  <si>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</si>
  <si>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</si>
  <si>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</si>
  <si>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</si>
  <si>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</si>
  <si>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</si>
  <si>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</si>
  <si>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</si>
  <si>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</si>
  <si>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</si>
  <si>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</si>
  <si>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</si>
  <si>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</si>
  <si>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</si>
  <si>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</si>
  <si>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</si>
  <si>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</si>
  <si>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</si>
  <si>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</si>
  <si>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</si>
  <si>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</si>
  <si>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</si>
  <si>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</si>
  <si>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</si>
  <si>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</si>
  <si>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</si>
  <si>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</si>
  <si>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</si>
  <si>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</si>
  <si>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</si>
  <si>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</si>
  <si>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</si>
  <si>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</si>
  <si>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</si>
  <si>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</si>
  <si>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</si>
  <si>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</si>
  <si>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</si>
  <si>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</si>
  <si>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</si>
  <si>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</si>
  <si>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</si>
  <si>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</si>
  <si>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</si>
  <si>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</si>
  <si>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</si>
  <si>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</si>
  <si>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</si>
  <si>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</si>
  <si>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</si>
  <si>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</si>
  <si>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</si>
  <si>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</si>
  <si>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</si>
  <si>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</si>
  <si>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</si>
  <si>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</si>
  <si>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</si>
  <si>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</si>
  <si>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</si>
  <si>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</si>
  <si>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</si>
  <si>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</si>
  <si>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</si>
  <si>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</si>
  <si>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</si>
  <si>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</si>
  <si>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</si>
  <si>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</si>
  <si>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</si>
  <si>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</si>
  <si>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</si>
  <si>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</si>
  <si>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</si>
  <si>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</si>
  <si>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</si>
  <si>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</si>
  <si>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</si>
  <si>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</si>
  <si>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</si>
  <si>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</si>
  <si>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</si>
  <si>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</si>
  <si>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</si>
  <si>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</si>
  <si>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</si>
  <si>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</si>
  <si>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</si>
  <si>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</si>
  <si>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</si>
  <si>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</si>
  <si>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</si>
  <si>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</si>
  <si>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</si>
  <si>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</si>
  <si>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</si>
  <si>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</si>
  <si>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</si>
  <si>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</si>
  <si>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</si>
  <si>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</si>
  <si>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</si>
  <si>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</si>
  <si>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</si>
  <si>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</si>
  <si>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</si>
  <si>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</si>
  <si>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</si>
  <si>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</si>
  <si>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</si>
  <si>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</si>
  <si>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</si>
  <si>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</si>
  <si>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</si>
  <si>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</si>
  <si>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</si>
  <si>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</si>
  <si>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</si>
  <si>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</si>
  <si>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</si>
  <si>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</si>
  <si>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</si>
  <si>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</si>
  <si>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</si>
  <si>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</si>
  <si>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</si>
  <si>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</si>
  <si>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</si>
  <si>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</si>
  <si>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</si>
  <si>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</si>
  <si>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</si>
  <si>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</si>
  <si>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</si>
  <si>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</si>
  <si>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</si>
  <si>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</si>
  <si>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</si>
  <si>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</si>
  <si>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</si>
  <si>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</si>
  <si>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</si>
  <si>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</si>
  <si>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</si>
  <si>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</si>
  <si>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</si>
  <si>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</si>
  <si>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</si>
  <si>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</si>
  <si>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</si>
  <si>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</si>
  <si>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</si>
  <si>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</si>
  <si>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</si>
  <si>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</si>
  <si>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</si>
  <si>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</si>
  <si>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</si>
  <si>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</si>
  <si>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</si>
  <si>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</si>
  <si>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</si>
  <si>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</si>
  <si>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</si>
  <si>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</si>
  <si>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</si>
  <si>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</si>
  <si>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</si>
  <si>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</si>
  <si>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</si>
  <si>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</si>
  <si>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</si>
  <si>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</si>
  <si>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</si>
  <si>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</si>
  <si>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</si>
  <si>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</si>
  <si>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</si>
  <si>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</si>
  <si>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</si>
  <si>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</si>
  <si>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</si>
  <si>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</si>
  <si>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</si>
  <si>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</si>
  <si>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</si>
  <si>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</si>
  <si>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</si>
  <si>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</si>
  <si>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</si>
  <si>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</si>
  <si>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</si>
  <si>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</si>
  <si>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</si>
  <si>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</si>
  <si>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</si>
  <si>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</si>
  <si>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</si>
  <si>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</si>
  <si>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</si>
  <si>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</si>
  <si>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</si>
  <si>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</si>
  <si>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</si>
  <si>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</si>
  <si>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</si>
  <si>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</si>
  <si>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</si>
  <si>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</si>
  <si>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</si>
  <si>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</si>
  <si>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</si>
  <si>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</si>
  <si>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</si>
  <si>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</si>
  <si>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</si>
  <si>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</si>
  <si>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</si>
  <si>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</si>
  <si>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</si>
  <si>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</si>
  <si>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</si>
  <si>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</si>
  <si>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</si>
  <si>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</si>
  <si>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</si>
  <si>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</si>
  <si>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</si>
  <si>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</si>
  <si>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</si>
  <si>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</si>
  <si>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</si>
  <si>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</si>
  <si>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</si>
  <si>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</si>
  <si>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</si>
  <si>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</si>
  <si>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</si>
  <si>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</si>
  <si>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</si>
  <si>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</si>
  <si>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</si>
  <si>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</si>
  <si>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</si>
  <si>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</si>
  <si>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</si>
  <si>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</si>
  <si>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</si>
  <si>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</si>
  <si>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</si>
  <si>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</si>
  <si>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</si>
  <si>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</si>
  <si>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</si>
  <si>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</si>
  <si>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</si>
  <si>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</si>
  <si>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</si>
  <si>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</si>
  <si>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</si>
  <si>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</si>
  <si>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</si>
  <si>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</si>
  <si>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</si>
  <si>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</si>
  <si>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</si>
  <si>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</si>
  <si>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</si>
  <si>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</si>
  <si>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</si>
  <si>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</si>
  <si>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</si>
  <si>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</si>
  <si>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</si>
  <si>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</si>
  <si>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</si>
  <si>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</si>
  <si>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</si>
  <si>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</si>
  <si>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</si>
  <si>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</si>
  <si>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</si>
  <si>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</si>
  <si>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</si>
  <si>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</si>
  <si>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</si>
  <si>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</si>
  <si>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</si>
  <si>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</si>
  <si>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</si>
  <si>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</si>
  <si>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</si>
  <si>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</si>
  <si>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</si>
  <si>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</si>
  <si>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</si>
  <si>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</si>
  <si>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</si>
  <si>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</si>
  <si>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</si>
  <si>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</si>
  <si>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</si>
  <si>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</si>
  <si>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</si>
  <si>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</si>
  <si>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</si>
  <si>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</si>
  <si>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</si>
  <si>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</si>
  <si>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</si>
  <si>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</si>
  <si>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</si>
  <si>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</si>
  <si>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</si>
  <si>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</si>
  <si>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</si>
  <si>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</si>
  <si>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</si>
  <si>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</si>
  <si>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</si>
  <si>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</si>
  <si>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</si>
  <si>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</si>
  <si>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</si>
  <si>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</si>
  <si>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</si>
  <si>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</si>
  <si>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</si>
  <si>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</si>
  <si>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</si>
  <si>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</si>
  <si>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</si>
  <si>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</si>
  <si>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</si>
  <si>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</si>
  <si>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</si>
  <si>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</si>
  <si>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</si>
  <si>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</si>
  <si>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</si>
  <si>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</si>
  <si>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</si>
  <si>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</si>
  <si>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</si>
  <si>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</si>
  <si>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</si>
  <si>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</si>
  <si>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</si>
  <si>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</si>
  <si>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</si>
  <si>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</si>
  <si>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</si>
  <si>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</si>
  <si>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</si>
  <si>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</si>
  <si>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</si>
  <si>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</si>
  <si>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</si>
  <si>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</si>
  <si>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</si>
  <si>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</si>
  <si>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</si>
  <si>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</si>
  <si>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</si>
  <si>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</si>
  <si>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</si>
  <si>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</si>
  <si>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</si>
  <si>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</si>
  <si>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</si>
  <si>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</si>
  <si>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</si>
  <si>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</si>
  <si>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</si>
  <si>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</si>
  <si>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</si>
  <si>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</si>
  <si>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</si>
  <si>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</si>
  <si>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</si>
  <si>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</si>
  <si>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</si>
  <si>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</si>
  <si>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</si>
  <si>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</si>
  <si>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</si>
  <si>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</si>
  <si>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</si>
  <si>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</si>
  <si>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</si>
  <si>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</si>
  <si>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</si>
  <si>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</si>
  <si>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</si>
  <si>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</si>
  <si>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</si>
  <si>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</si>
  <si>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</si>
  <si>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</si>
  <si>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</si>
  <si>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</si>
  <si>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</si>
  <si>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</si>
  <si>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</si>
  <si>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</si>
  <si>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</si>
  <si>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</si>
  <si>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</si>
  <si>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</si>
  <si>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</si>
  <si>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</si>
  <si>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</si>
  <si>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</si>
  <si>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</si>
  <si>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</si>
  <si>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</si>
  <si>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</si>
  <si>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</si>
  <si>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</si>
  <si>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</si>
  <si>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</si>
  <si>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</si>
  <si>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</si>
  <si>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</si>
  <si>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</si>
  <si>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</si>
  <si>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</si>
  <si>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</si>
  <si>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</si>
  <si>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</si>
  <si>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</si>
  <si>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</si>
  <si>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</si>
  <si>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</si>
  <si>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</si>
  <si>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</si>
  <si>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</si>
  <si>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</si>
  <si>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</si>
  <si>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</si>
  <si>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</si>
  <si>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</si>
  <si>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</si>
  <si>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</si>
  <si>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</si>
  <si>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</si>
  <si>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</si>
  <si>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</si>
  <si>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</si>
  <si>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</si>
  <si>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</si>
  <si>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</si>
  <si>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</si>
  <si>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</si>
  <si>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</si>
  <si>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</si>
  <si>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</si>
  <si>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</si>
  <si>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</si>
  <si>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</si>
  <si>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</si>
  <si>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</si>
  <si>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</si>
  <si>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</si>
  <si>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</si>
  <si>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</si>
  <si>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</si>
  <si>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</si>
  <si>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</si>
  <si>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</si>
  <si>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</si>
  <si>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</si>
  <si>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</si>
  <si>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</si>
  <si>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</si>
  <si>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</si>
  <si>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</si>
  <si>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</si>
  <si>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</si>
  <si>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</si>
  <si>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</si>
  <si>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</si>
  <si>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</si>
  <si>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</si>
  <si>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</si>
  <si>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</si>
  <si>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</si>
  <si>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</si>
  <si>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</si>
  <si>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</si>
  <si>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</si>
  <si>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</si>
  <si>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</si>
  <si>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</si>
  <si>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</si>
  <si>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</si>
  <si>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</si>
  <si>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</si>
  <si>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</si>
  <si>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</si>
  <si>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</si>
  <si>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</si>
  <si>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</si>
  <si>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</si>
  <si>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</si>
  <si>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</si>
  <si>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</si>
  <si>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</si>
  <si>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</si>
  <si>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</si>
  <si>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</si>
  <si>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</si>
  <si>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</si>
  <si>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</si>
  <si>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</si>
  <si>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</si>
  <si>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</si>
  <si>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</si>
  <si>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</si>
  <si>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</si>
  <si>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</si>
  <si>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</si>
  <si>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</si>
  <si>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</si>
  <si>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</si>
  <si>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</si>
  <si>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</si>
  <si>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</si>
  <si>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</si>
  <si>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</si>
  <si>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</si>
  <si>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</si>
  <si>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</si>
  <si>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</si>
  <si>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</si>
  <si>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</si>
  <si>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</si>
  <si>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</si>
  <si>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</si>
  <si>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</si>
  <si>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</si>
  <si>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</si>
  <si>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</si>
  <si>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</si>
  <si>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</si>
  <si>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</si>
  <si>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</si>
  <si>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</si>
  <si>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</si>
  <si>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</si>
  <si>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</si>
  <si>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</si>
  <si>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</si>
  <si>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</si>
  <si>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</si>
  <si>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</si>
  <si>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</si>
  <si>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</si>
  <si>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</si>
  <si>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</si>
  <si>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</si>
  <si>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</si>
  <si>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</si>
  <si>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</si>
  <si>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</si>
  <si>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</si>
  <si>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</si>
  <si>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</si>
  <si>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</si>
  <si>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</si>
  <si>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</si>
  <si>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</si>
  <si>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</si>
  <si>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</si>
  <si>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</si>
  <si>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</si>
  <si>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</si>
  <si>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</si>
  <si>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</si>
  <si>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</si>
  <si>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</si>
  <si>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</si>
  <si>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</si>
  <si>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</si>
  <si>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</si>
  <si>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</si>
  <si>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</si>
  <si>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</si>
  <si>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</si>
  <si>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</si>
  <si>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</si>
  <si>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</si>
  <si>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</si>
  <si>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</si>
  <si>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</si>
  <si>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</si>
  <si>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</si>
  <si>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</si>
  <si>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</si>
  <si>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</si>
  <si>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</si>
  <si>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</si>
  <si>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</si>
  <si>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</si>
  <si>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</si>
  <si>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</si>
  <si>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</si>
  <si>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</si>
  <si>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</si>
  <si>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</si>
  <si>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</si>
  <si>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</si>
  <si>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</si>
  <si>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</si>
  <si>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</si>
  <si>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</si>
  <si>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</si>
  <si>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</si>
  <si>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</si>
  <si>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</si>
  <si>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</si>
  <si>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</si>
  <si>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</si>
  <si>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</si>
  <si>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</si>
  <si>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</si>
  <si>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</si>
  <si>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</si>
  <si>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</si>
  <si>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</si>
  <si>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</si>
  <si>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</si>
  <si>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</si>
  <si>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</si>
  <si>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</si>
  <si>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</si>
  <si>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Metanol (28-12)</t>
  </si>
  <si>
    <t>SANIDAD</t>
  </si>
  <si>
    <t>500 mL</t>
  </si>
  <si>
    <t>Potasio hidróxido (18-11)</t>
  </si>
  <si>
    <t>22-07</t>
  </si>
  <si>
    <t>ZINC GRANULADO</t>
  </si>
  <si>
    <t>DIFENIL CARBAZIDA</t>
  </si>
  <si>
    <t>ALMACÉN DE REACTIVOS-ENTREGAS EN LA SEMANA 1 (1 - 5 AGOSTO de 2016)</t>
  </si>
  <si>
    <t>20 g</t>
  </si>
  <si>
    <t>Acetona (44-01)</t>
  </si>
  <si>
    <t>Guantes de nitrilo (462)</t>
  </si>
  <si>
    <t>1 caja</t>
  </si>
  <si>
    <t>Guantes de nitrilo (513)</t>
  </si>
  <si>
    <t>200 mL</t>
  </si>
  <si>
    <t>SOPORTE</t>
  </si>
  <si>
    <t>Cables HDMI (492)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</si>
</sst>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434</v>
      </c>
      <c r="B1" s="43" t="s">
        <v>435</v>
      </c>
      <c r="C1" s="44" t="s">
        <v>436</v>
      </c>
      <c r="D1" s="43" t="s">
        <v>437</v>
      </c>
      <c r="E1" s="43" t="s">
        <v>2087</v>
      </c>
      <c r="F1" s="43" t="s">
        <v>2088</v>
      </c>
      <c r="G1" s="43" t="s">
        <v>2089</v>
      </c>
      <c r="H1" s="43" t="s">
        <v>2090</v>
      </c>
      <c r="I1" s="43" t="s">
        <v>2091</v>
      </c>
      <c r="J1" s="43" t="s">
        <v>2092</v>
      </c>
      <c r="K1" s="43" t="s">
        <v>2093</v>
      </c>
      <c r="L1" s="43" t="s">
        <v>2094</v>
      </c>
      <c r="M1" s="43" t="s">
        <v>2095</v>
      </c>
      <c r="N1" s="43" t="s">
        <v>2096</v>
      </c>
      <c r="O1" s="43" t="s">
        <v>2097</v>
      </c>
      <c r="P1" s="43" t="s">
        <v>2098</v>
      </c>
      <c r="Q1" s="43" t="s">
        <v>2161</v>
      </c>
      <c r="R1" s="43" t="s">
        <v>2162</v>
      </c>
      <c r="S1" s="43" t="s">
        <v>2099</v>
      </c>
      <c r="T1" s="43" t="s">
        <v>2100</v>
      </c>
      <c r="U1" s="43" t="s">
        <v>2101</v>
      </c>
      <c r="V1" s="43" t="s">
        <v>2102</v>
      </c>
      <c r="W1" s="43" t="s">
        <v>2103</v>
      </c>
      <c r="X1" s="43" t="s">
        <v>2104</v>
      </c>
      <c r="Y1" s="43" t="s">
        <v>2105</v>
      </c>
      <c r="Z1" s="43" t="s">
        <v>2106</v>
      </c>
      <c r="AA1" s="43" t="s">
        <v>2107</v>
      </c>
      <c r="AB1" s="43" t="s">
        <v>2108</v>
      </c>
      <c r="AC1" s="43" t="s">
        <v>2109</v>
      </c>
      <c r="AD1" s="43" t="s">
        <v>2110</v>
      </c>
      <c r="AE1" s="43" t="s">
        <v>2111</v>
      </c>
      <c r="AF1" s="43" t="s">
        <v>2112</v>
      </c>
      <c r="AG1" s="43" t="s">
        <v>2113</v>
      </c>
      <c r="AH1" s="43" t="s">
        <v>2114</v>
      </c>
      <c r="AI1" s="43" t="s">
        <v>2129</v>
      </c>
      <c r="AJ1" s="43" t="s">
        <v>2115</v>
      </c>
      <c r="AK1" s="43" t="s">
        <v>2186</v>
      </c>
      <c r="AL1" s="43" t="s">
        <v>1968</v>
      </c>
      <c r="AM1" s="45" t="s">
        <v>1969</v>
      </c>
    </row>
    <row r="2" spans="1:39" x14ac:dyDescent="0.25">
      <c r="A2" s="80" t="s">
        <v>438</v>
      </c>
      <c r="B2" s="80"/>
      <c r="C2" s="80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439</v>
      </c>
      <c r="B3" s="11" t="s">
        <v>440</v>
      </c>
      <c r="C3" s="12" t="s">
        <v>441</v>
      </c>
      <c r="D3" s="12" t="s">
        <v>442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1970</v>
      </c>
    </row>
    <row r="4" spans="1:39" ht="15.75" x14ac:dyDescent="0.25">
      <c r="A4" s="10" t="s">
        <v>443</v>
      </c>
      <c r="B4" s="11" t="s">
        <v>444</v>
      </c>
      <c r="C4" s="12" t="s">
        <v>445</v>
      </c>
      <c r="D4" s="12" t="s">
        <v>446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1970</v>
      </c>
    </row>
    <row r="5" spans="1:39" ht="15.75" x14ac:dyDescent="0.25">
      <c r="A5" s="10" t="s">
        <v>447</v>
      </c>
      <c r="B5" s="11" t="s">
        <v>448</v>
      </c>
      <c r="C5" s="12" t="s">
        <v>449</v>
      </c>
      <c r="D5" s="12" t="s">
        <v>446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1970</v>
      </c>
    </row>
    <row r="6" spans="1:39" ht="15.75" x14ac:dyDescent="0.25">
      <c r="A6" s="10" t="s">
        <v>450</v>
      </c>
      <c r="B6" s="11" t="s">
        <v>451</v>
      </c>
      <c r="C6" s="12" t="s">
        <v>452</v>
      </c>
      <c r="D6" s="12" t="s">
        <v>453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1970</v>
      </c>
    </row>
    <row r="7" spans="1:39" ht="15.75" x14ac:dyDescent="0.25">
      <c r="A7" s="10" t="s">
        <v>454</v>
      </c>
      <c r="B7" s="11" t="s">
        <v>455</v>
      </c>
      <c r="C7" s="12" t="s">
        <v>456</v>
      </c>
      <c r="D7" s="12" t="s">
        <v>446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1970</v>
      </c>
    </row>
    <row r="8" spans="1:39" ht="15.75" x14ac:dyDescent="0.25">
      <c r="A8" s="10" t="s">
        <v>457</v>
      </c>
      <c r="B8" s="11" t="s">
        <v>458</v>
      </c>
      <c r="C8" s="12" t="s">
        <v>459</v>
      </c>
      <c r="D8" s="12" t="s">
        <v>446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1971</v>
      </c>
    </row>
    <row r="9" spans="1:39" x14ac:dyDescent="0.25">
      <c r="A9" s="10" t="s">
        <v>460</v>
      </c>
      <c r="B9" s="11" t="s">
        <v>461</v>
      </c>
      <c r="C9" s="12" t="s">
        <v>462</v>
      </c>
      <c r="D9" s="12" t="s">
        <v>463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1970</v>
      </c>
    </row>
    <row r="10" spans="1:39" x14ac:dyDescent="0.25">
      <c r="A10" s="10" t="s">
        <v>464</v>
      </c>
      <c r="B10" s="11" t="s">
        <v>465</v>
      </c>
      <c r="C10" s="12" t="s">
        <v>462</v>
      </c>
      <c r="D10" s="12" t="s">
        <v>453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1970</v>
      </c>
    </row>
    <row r="11" spans="1:39" x14ac:dyDescent="0.25">
      <c r="A11" s="80" t="s">
        <v>466</v>
      </c>
      <c r="B11" s="80"/>
      <c r="C11" s="80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467</v>
      </c>
      <c r="B12" s="11" t="s">
        <v>468</v>
      </c>
      <c r="C12" s="12" t="s">
        <v>469</v>
      </c>
      <c r="D12" s="12" t="s">
        <v>446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1970</v>
      </c>
    </row>
    <row r="13" spans="1:39" ht="15.75" x14ac:dyDescent="0.25">
      <c r="A13" s="10" t="s">
        <v>470</v>
      </c>
      <c r="B13" s="11" t="s">
        <v>471</v>
      </c>
      <c r="C13" s="12" t="s">
        <v>472</v>
      </c>
      <c r="D13" s="12" t="s">
        <v>442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>
        <f>0.05</f>
        <v>0.05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0.05</v>
      </c>
      <c r="AL13" s="19">
        <f t="shared" si="2"/>
        <v>24.8</v>
      </c>
      <c r="AM13" s="12" t="s">
        <v>1972</v>
      </c>
    </row>
    <row r="14" spans="1:39" ht="15.75" x14ac:dyDescent="0.3">
      <c r="A14" s="10" t="s">
        <v>473</v>
      </c>
      <c r="B14" s="11" t="s">
        <v>474</v>
      </c>
      <c r="C14" s="17" t="s">
        <v>2187</v>
      </c>
      <c r="D14" s="12" t="s">
        <v>446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</f>
        <v>20.399999999999999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20.399999999999999</v>
      </c>
      <c r="AL14" s="19">
        <f t="shared" si="2"/>
        <v>5759.6</v>
      </c>
      <c r="AM14" s="12" t="s">
        <v>1970</v>
      </c>
    </row>
    <row r="15" spans="1:39" ht="15.75" x14ac:dyDescent="0.25">
      <c r="A15" s="10" t="s">
        <v>475</v>
      </c>
      <c r="B15" s="11" t="s">
        <v>476</v>
      </c>
      <c r="C15" s="12" t="s">
        <v>477</v>
      </c>
      <c r="D15" s="12" t="s">
        <v>446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>
        <f>500+500</f>
        <v>1000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1000</v>
      </c>
      <c r="AL15" s="19">
        <f t="shared" si="2"/>
        <v>955.19999999999982</v>
      </c>
      <c r="AM15" s="12" t="s">
        <v>1970</v>
      </c>
    </row>
    <row r="16" spans="1:39" ht="15.75" x14ac:dyDescent="0.3">
      <c r="A16" s="10" t="s">
        <v>478</v>
      </c>
      <c r="B16" s="11" t="s">
        <v>2116</v>
      </c>
      <c r="C16" s="17" t="s">
        <v>2188</v>
      </c>
      <c r="D16" s="12" t="s">
        <v>442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1972</v>
      </c>
    </row>
    <row r="17" spans="1:39" ht="15.75" x14ac:dyDescent="0.25">
      <c r="A17" s="10" t="s">
        <v>479</v>
      </c>
      <c r="B17" s="11" t="s">
        <v>480</v>
      </c>
      <c r="C17" s="12" t="s">
        <v>481</v>
      </c>
      <c r="D17" s="12" t="s">
        <v>446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1970</v>
      </c>
    </row>
    <row r="18" spans="1:39" ht="15.75" x14ac:dyDescent="0.25">
      <c r="A18" s="10" t="s">
        <v>482</v>
      </c>
      <c r="B18" s="11" t="s">
        <v>483</v>
      </c>
      <c r="C18" s="12" t="s">
        <v>484</v>
      </c>
      <c r="D18" s="12" t="s">
        <v>446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1970</v>
      </c>
    </row>
    <row r="19" spans="1:39" ht="15.75" x14ac:dyDescent="0.25">
      <c r="A19" s="10" t="s">
        <v>485</v>
      </c>
      <c r="B19" s="11" t="s">
        <v>486</v>
      </c>
      <c r="C19" s="12" t="s">
        <v>487</v>
      </c>
      <c r="D19" s="12" t="s">
        <v>446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1970</v>
      </c>
    </row>
    <row r="20" spans="1:39" ht="15.75" x14ac:dyDescent="0.25">
      <c r="A20" s="10" t="s">
        <v>488</v>
      </c>
      <c r="B20" s="11" t="s">
        <v>489</v>
      </c>
      <c r="C20" s="12" t="s">
        <v>490</v>
      </c>
      <c r="D20" s="12" t="s">
        <v>491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1970</v>
      </c>
    </row>
    <row r="21" spans="1:39" ht="15.75" x14ac:dyDescent="0.3">
      <c r="A21" s="10" t="s">
        <v>492</v>
      </c>
      <c r="B21" s="11" t="s">
        <v>493</v>
      </c>
      <c r="C21" s="13" t="s">
        <v>494</v>
      </c>
      <c r="D21" s="12" t="s">
        <v>446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1970</v>
      </c>
    </row>
    <row r="22" spans="1:39" ht="15.75" x14ac:dyDescent="0.3">
      <c r="A22" s="10" t="s">
        <v>495</v>
      </c>
      <c r="B22" s="11" t="s">
        <v>496</v>
      </c>
      <c r="C22" s="17" t="s">
        <v>2189</v>
      </c>
      <c r="D22" s="12" t="s">
        <v>446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1970</v>
      </c>
    </row>
    <row r="23" spans="1:39" ht="15.75" x14ac:dyDescent="0.25">
      <c r="A23" s="10" t="s">
        <v>497</v>
      </c>
      <c r="B23" s="11" t="s">
        <v>498</v>
      </c>
      <c r="C23" s="12" t="s">
        <v>499</v>
      </c>
      <c r="D23" s="12" t="s">
        <v>446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1970</v>
      </c>
    </row>
    <row r="24" spans="1:39" ht="15.75" x14ac:dyDescent="0.3">
      <c r="A24" s="10" t="s">
        <v>500</v>
      </c>
      <c r="B24" s="11" t="s">
        <v>501</v>
      </c>
      <c r="C24" s="17" t="s">
        <v>2190</v>
      </c>
      <c r="D24" s="12" t="s">
        <v>502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1970</v>
      </c>
    </row>
    <row r="25" spans="1:39" ht="15.75" x14ac:dyDescent="0.25">
      <c r="A25" s="10" t="s">
        <v>503</v>
      </c>
      <c r="B25" s="11" t="s">
        <v>504</v>
      </c>
      <c r="C25" s="12" t="s">
        <v>505</v>
      </c>
      <c r="D25" s="12" t="s">
        <v>453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1970</v>
      </c>
    </row>
    <row r="26" spans="1:39" ht="15.75" x14ac:dyDescent="0.25">
      <c r="A26" s="10" t="s">
        <v>506</v>
      </c>
      <c r="B26" s="11" t="s">
        <v>507</v>
      </c>
      <c r="C26" s="12" t="s">
        <v>508</v>
      </c>
      <c r="D26" s="12" t="s">
        <v>491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>
        <f>100</f>
        <v>100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100</v>
      </c>
      <c r="AL26" s="19">
        <f t="shared" si="2"/>
        <v>600</v>
      </c>
      <c r="AM26" s="12" t="s">
        <v>1970</v>
      </c>
    </row>
    <row r="27" spans="1:39" ht="15.75" x14ac:dyDescent="0.3">
      <c r="A27" s="10" t="s">
        <v>509</v>
      </c>
      <c r="B27" s="14" t="s">
        <v>510</v>
      </c>
      <c r="C27" s="17" t="s">
        <v>2191</v>
      </c>
      <c r="D27" s="12" t="s">
        <v>453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1970</v>
      </c>
    </row>
    <row r="28" spans="1:39" ht="15.75" x14ac:dyDescent="0.3">
      <c r="A28" s="10" t="s">
        <v>511</v>
      </c>
      <c r="B28" s="14" t="s">
        <v>512</v>
      </c>
      <c r="C28" s="17" t="s">
        <v>2192</v>
      </c>
      <c r="D28" s="12" t="s">
        <v>453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513</v>
      </c>
      <c r="B29" s="14" t="s">
        <v>514</v>
      </c>
      <c r="C29" s="17" t="s">
        <v>515</v>
      </c>
      <c r="D29" s="12" t="s">
        <v>446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1970</v>
      </c>
    </row>
    <row r="30" spans="1:39" ht="15.75" x14ac:dyDescent="0.3">
      <c r="A30" s="10" t="s">
        <v>516</v>
      </c>
      <c r="B30" s="14" t="s">
        <v>517</v>
      </c>
      <c r="C30" s="17" t="s">
        <v>2193</v>
      </c>
      <c r="D30" s="12" t="s">
        <v>491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1970</v>
      </c>
    </row>
    <row r="31" spans="1:39" x14ac:dyDescent="0.25">
      <c r="A31" s="10" t="s">
        <v>518</v>
      </c>
      <c r="B31" s="14" t="s">
        <v>519</v>
      </c>
      <c r="C31" s="17" t="s">
        <v>520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1971</v>
      </c>
    </row>
    <row r="32" spans="1:39" ht="15.75" x14ac:dyDescent="0.3">
      <c r="A32" s="10" t="s">
        <v>1996</v>
      </c>
      <c r="B32" s="14" t="s">
        <v>2076</v>
      </c>
      <c r="C32" s="17" t="s">
        <v>2194</v>
      </c>
      <c r="D32" s="12" t="s">
        <v>446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1970</v>
      </c>
    </row>
    <row r="33" spans="1:39" x14ac:dyDescent="0.25">
      <c r="A33" s="10" t="s">
        <v>2172</v>
      </c>
      <c r="B33" s="14" t="s">
        <v>2173</v>
      </c>
      <c r="C33" s="17"/>
      <c r="D33" s="12" t="s">
        <v>453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1970</v>
      </c>
    </row>
    <row r="34" spans="1:39" x14ac:dyDescent="0.25">
      <c r="A34" s="80" t="s">
        <v>521</v>
      </c>
      <c r="B34" s="80"/>
      <c r="C34" s="80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522</v>
      </c>
      <c r="B35" s="11" t="s">
        <v>523</v>
      </c>
      <c r="C35" s="12" t="s">
        <v>524</v>
      </c>
      <c r="D35" s="12" t="s">
        <v>491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1970</v>
      </c>
    </row>
    <row r="36" spans="1:39" ht="15.75" x14ac:dyDescent="0.25">
      <c r="A36" s="10" t="s">
        <v>525</v>
      </c>
      <c r="B36" s="11" t="s">
        <v>526</v>
      </c>
      <c r="C36" s="12" t="s">
        <v>527</v>
      </c>
      <c r="D36" s="12" t="s">
        <v>491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1970</v>
      </c>
    </row>
    <row r="37" spans="1:39" ht="15.75" x14ac:dyDescent="0.25">
      <c r="A37" s="10" t="s">
        <v>528</v>
      </c>
      <c r="B37" s="11" t="s">
        <v>529</v>
      </c>
      <c r="C37" s="12" t="s">
        <v>530</v>
      </c>
      <c r="D37" s="12" t="s">
        <v>491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1970</v>
      </c>
    </row>
    <row r="38" spans="1:39" ht="15.75" x14ac:dyDescent="0.25">
      <c r="A38" s="10" t="s">
        <v>531</v>
      </c>
      <c r="B38" s="11" t="s">
        <v>532</v>
      </c>
      <c r="C38" s="12" t="s">
        <v>533</v>
      </c>
      <c r="D38" s="12" t="s">
        <v>446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1970</v>
      </c>
    </row>
    <row r="39" spans="1:39" x14ac:dyDescent="0.25">
      <c r="A39" s="10" t="s">
        <v>534</v>
      </c>
      <c r="B39" s="11" t="s">
        <v>535</v>
      </c>
      <c r="C39" s="12" t="s">
        <v>536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1971</v>
      </c>
    </row>
    <row r="40" spans="1:39" x14ac:dyDescent="0.25">
      <c r="A40" s="80" t="s">
        <v>537</v>
      </c>
      <c r="B40" s="80"/>
      <c r="C40" s="80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538</v>
      </c>
      <c r="B41" s="11" t="s">
        <v>539</v>
      </c>
      <c r="C41" s="12" t="s">
        <v>540</v>
      </c>
      <c r="D41" s="12" t="s">
        <v>446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1970</v>
      </c>
    </row>
    <row r="42" spans="1:39" ht="15.75" x14ac:dyDescent="0.25">
      <c r="A42" s="10" t="s">
        <v>541</v>
      </c>
      <c r="B42" s="11" t="s">
        <v>542</v>
      </c>
      <c r="C42" s="12" t="s">
        <v>543</v>
      </c>
      <c r="D42" s="12" t="s">
        <v>446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1972</v>
      </c>
    </row>
    <row r="43" spans="1:39" ht="28.5" x14ac:dyDescent="0.25">
      <c r="A43" s="10" t="s">
        <v>544</v>
      </c>
      <c r="B43" s="11" t="s">
        <v>545</v>
      </c>
      <c r="C43" s="12" t="s">
        <v>540</v>
      </c>
      <c r="D43" s="12" t="s">
        <v>446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1971</v>
      </c>
    </row>
    <row r="44" spans="1:39" x14ac:dyDescent="0.25">
      <c r="A44" s="80" t="s">
        <v>546</v>
      </c>
      <c r="B44" s="80"/>
      <c r="C44" s="80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547</v>
      </c>
      <c r="B45" s="11" t="s">
        <v>548</v>
      </c>
      <c r="C45" s="12" t="s">
        <v>549</v>
      </c>
      <c r="D45" s="12" t="s">
        <v>446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>
        <f>500</f>
        <v>500</v>
      </c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500</v>
      </c>
      <c r="AL45" s="19">
        <f t="shared" ref="AL45:AL82" si="7">S45-AK45</f>
        <v>21777.5</v>
      </c>
      <c r="AM45" s="12" t="s">
        <v>1970</v>
      </c>
    </row>
    <row r="46" spans="1:39" ht="15.75" x14ac:dyDescent="0.25">
      <c r="A46" s="10" t="s">
        <v>550</v>
      </c>
      <c r="B46" s="11" t="s">
        <v>551</v>
      </c>
      <c r="C46" s="12" t="s">
        <v>552</v>
      </c>
      <c r="D46" s="12" t="s">
        <v>446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>
        <f>10</f>
        <v>10</v>
      </c>
      <c r="W46" s="19"/>
      <c r="X46" s="19">
        <f>6</f>
        <v>6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16</v>
      </c>
      <c r="AL46" s="19">
        <f t="shared" si="7"/>
        <v>1484</v>
      </c>
      <c r="AM46" s="12" t="s">
        <v>1970</v>
      </c>
    </row>
    <row r="47" spans="1:39" ht="15.75" x14ac:dyDescent="0.25">
      <c r="A47" s="10" t="s">
        <v>553</v>
      </c>
      <c r="B47" s="11" t="s">
        <v>554</v>
      </c>
      <c r="C47" s="12" t="s">
        <v>555</v>
      </c>
      <c r="D47" s="12" t="s">
        <v>446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1970</v>
      </c>
    </row>
    <row r="48" spans="1:39" ht="15.75" x14ac:dyDescent="0.25">
      <c r="A48" s="10" t="s">
        <v>556</v>
      </c>
      <c r="B48" s="11" t="s">
        <v>557</v>
      </c>
      <c r="C48" s="12" t="s">
        <v>558</v>
      </c>
      <c r="D48" s="12" t="s">
        <v>446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1970</v>
      </c>
    </row>
    <row r="49" spans="1:39" ht="15.75" x14ac:dyDescent="0.25">
      <c r="A49" s="10" t="s">
        <v>559</v>
      </c>
      <c r="B49" s="11" t="s">
        <v>560</v>
      </c>
      <c r="C49" s="12" t="s">
        <v>561</v>
      </c>
      <c r="D49" s="12" t="s">
        <v>446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1970</v>
      </c>
    </row>
    <row r="50" spans="1:39" ht="15.75" x14ac:dyDescent="0.25">
      <c r="A50" s="10" t="s">
        <v>562</v>
      </c>
      <c r="B50" s="11" t="s">
        <v>563</v>
      </c>
      <c r="C50" s="12" t="s">
        <v>564</v>
      </c>
      <c r="D50" s="12" t="s">
        <v>446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1970</v>
      </c>
    </row>
    <row r="51" spans="1:39" ht="15.75" x14ac:dyDescent="0.25">
      <c r="A51" s="10" t="s">
        <v>565</v>
      </c>
      <c r="B51" s="11" t="s">
        <v>566</v>
      </c>
      <c r="C51" s="12" t="s">
        <v>567</v>
      </c>
      <c r="D51" s="12" t="s">
        <v>446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1970</v>
      </c>
    </row>
    <row r="52" spans="1:39" x14ac:dyDescent="0.25">
      <c r="A52" s="10" t="s">
        <v>568</v>
      </c>
      <c r="B52" s="11" t="s">
        <v>569</v>
      </c>
      <c r="C52" s="12" t="s">
        <v>570</v>
      </c>
      <c r="D52" s="12" t="s">
        <v>446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1970</v>
      </c>
    </row>
    <row r="53" spans="1:39" ht="15.75" x14ac:dyDescent="0.25">
      <c r="A53" s="10" t="s">
        <v>571</v>
      </c>
      <c r="B53" s="11" t="s">
        <v>572</v>
      </c>
      <c r="C53" s="12" t="s">
        <v>573</v>
      </c>
      <c r="D53" s="12" t="s">
        <v>446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1970</v>
      </c>
    </row>
    <row r="54" spans="1:39" x14ac:dyDescent="0.25">
      <c r="A54" s="10" t="s">
        <v>574</v>
      </c>
      <c r="B54" s="11" t="s">
        <v>575</v>
      </c>
      <c r="C54" s="12" t="s">
        <v>570</v>
      </c>
      <c r="D54" s="12" t="s">
        <v>446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1971</v>
      </c>
    </row>
    <row r="55" spans="1:39" x14ac:dyDescent="0.25">
      <c r="A55" s="10" t="s">
        <v>576</v>
      </c>
      <c r="B55" s="11" t="s">
        <v>577</v>
      </c>
      <c r="C55" s="12" t="s">
        <v>578</v>
      </c>
      <c r="D55" s="12" t="s">
        <v>446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1970</v>
      </c>
    </row>
    <row r="56" spans="1:39" ht="15.75" x14ac:dyDescent="0.25">
      <c r="A56" s="10" t="s">
        <v>579</v>
      </c>
      <c r="B56" s="11" t="s">
        <v>580</v>
      </c>
      <c r="C56" s="12" t="s">
        <v>581</v>
      </c>
      <c r="D56" s="12" t="s">
        <v>453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1970</v>
      </c>
    </row>
    <row r="57" spans="1:39" ht="15.75" x14ac:dyDescent="0.25">
      <c r="A57" s="10" t="s">
        <v>582</v>
      </c>
      <c r="B57" s="11" t="s">
        <v>583</v>
      </c>
      <c r="C57" s="12" t="s">
        <v>584</v>
      </c>
      <c r="D57" s="12" t="s">
        <v>453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1970</v>
      </c>
    </row>
    <row r="58" spans="1:39" ht="15.75" x14ac:dyDescent="0.3">
      <c r="A58" s="10" t="s">
        <v>585</v>
      </c>
      <c r="B58" s="11" t="s">
        <v>586</v>
      </c>
      <c r="C58" s="17" t="s">
        <v>2195</v>
      </c>
      <c r="D58" s="12" t="s">
        <v>446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1970</v>
      </c>
    </row>
    <row r="59" spans="1:39" ht="15.75" x14ac:dyDescent="0.3">
      <c r="A59" s="10" t="s">
        <v>587</v>
      </c>
      <c r="B59" s="11" t="s">
        <v>588</v>
      </c>
      <c r="C59" s="17" t="s">
        <v>2196</v>
      </c>
      <c r="D59" s="12" t="s">
        <v>589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1970</v>
      </c>
    </row>
    <row r="60" spans="1:39" x14ac:dyDescent="0.25">
      <c r="A60" s="80" t="s">
        <v>590</v>
      </c>
      <c r="B60" s="80"/>
      <c r="C60" s="80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591</v>
      </c>
      <c r="B61" s="11" t="s">
        <v>592</v>
      </c>
      <c r="C61" s="12" t="s">
        <v>593</v>
      </c>
      <c r="D61" s="12" t="s">
        <v>446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1970</v>
      </c>
    </row>
    <row r="62" spans="1:39" x14ac:dyDescent="0.25">
      <c r="A62" s="80" t="s">
        <v>594</v>
      </c>
      <c r="B62" s="80"/>
      <c r="C62" s="80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595</v>
      </c>
      <c r="B63" s="11" t="s">
        <v>596</v>
      </c>
      <c r="C63" s="12" t="s">
        <v>597</v>
      </c>
      <c r="D63" s="12" t="s">
        <v>491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1970</v>
      </c>
    </row>
    <row r="64" spans="1:39" ht="15.75" x14ac:dyDescent="0.25">
      <c r="A64" s="10" t="s">
        <v>598</v>
      </c>
      <c r="B64" s="11" t="s">
        <v>599</v>
      </c>
      <c r="C64" s="12" t="s">
        <v>600</v>
      </c>
      <c r="D64" s="12" t="s">
        <v>453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1970</v>
      </c>
    </row>
    <row r="65" spans="1:39" ht="15.75" x14ac:dyDescent="0.25">
      <c r="A65" s="10" t="s">
        <v>601</v>
      </c>
      <c r="B65" s="11" t="s">
        <v>602</v>
      </c>
      <c r="C65" s="12" t="s">
        <v>603</v>
      </c>
      <c r="D65" s="12" t="s">
        <v>446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1970</v>
      </c>
    </row>
    <row r="66" spans="1:39" ht="15.75" x14ac:dyDescent="0.25">
      <c r="A66" s="10" t="s">
        <v>604</v>
      </c>
      <c r="B66" s="11" t="s">
        <v>605</v>
      </c>
      <c r="C66" s="12" t="s">
        <v>606</v>
      </c>
      <c r="D66" s="12" t="s">
        <v>446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1971</v>
      </c>
    </row>
    <row r="67" spans="1:39" x14ac:dyDescent="0.25">
      <c r="A67" s="80" t="s">
        <v>607</v>
      </c>
      <c r="B67" s="80"/>
      <c r="C67" s="80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608</v>
      </c>
      <c r="B68" s="11" t="s">
        <v>609</v>
      </c>
      <c r="C68" s="12" t="s">
        <v>610</v>
      </c>
      <c r="D68" s="12" t="s">
        <v>446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1970</v>
      </c>
    </row>
    <row r="69" spans="1:39" x14ac:dyDescent="0.25">
      <c r="A69" s="10" t="s">
        <v>611</v>
      </c>
      <c r="B69" s="11" t="s">
        <v>612</v>
      </c>
      <c r="C69" s="12" t="s">
        <v>613</v>
      </c>
      <c r="D69" s="12" t="s">
        <v>446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1970</v>
      </c>
    </row>
    <row r="70" spans="1:39" ht="15.75" x14ac:dyDescent="0.25">
      <c r="A70" s="10" t="s">
        <v>614</v>
      </c>
      <c r="B70" s="11" t="s">
        <v>615</v>
      </c>
      <c r="C70" s="12" t="s">
        <v>616</v>
      </c>
      <c r="D70" s="12" t="s">
        <v>446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</f>
        <v>1.5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1.5</v>
      </c>
      <c r="AL70" s="19">
        <f t="shared" si="7"/>
        <v>10886.199000000001</v>
      </c>
      <c r="AM70" s="12" t="s">
        <v>1970</v>
      </c>
    </row>
    <row r="71" spans="1:39" ht="15.75" x14ac:dyDescent="0.25">
      <c r="A71" s="10" t="s">
        <v>617</v>
      </c>
      <c r="B71" s="11" t="s">
        <v>618</v>
      </c>
      <c r="C71" s="12" t="s">
        <v>619</v>
      </c>
      <c r="D71" s="12" t="s">
        <v>446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1970</v>
      </c>
    </row>
    <row r="72" spans="1:39" x14ac:dyDescent="0.25">
      <c r="A72" s="10" t="s">
        <v>620</v>
      </c>
      <c r="B72" s="11" t="s">
        <v>621</v>
      </c>
      <c r="C72" s="12" t="s">
        <v>622</v>
      </c>
      <c r="D72" s="12" t="s">
        <v>446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1970</v>
      </c>
    </row>
    <row r="73" spans="1:39" ht="15.75" x14ac:dyDescent="0.25">
      <c r="A73" s="10" t="s">
        <v>623</v>
      </c>
      <c r="B73" s="11" t="s">
        <v>624</v>
      </c>
      <c r="C73" s="12" t="s">
        <v>625</v>
      </c>
      <c r="D73" s="12" t="s">
        <v>446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1970</v>
      </c>
    </row>
    <row r="74" spans="1:39" x14ac:dyDescent="0.25">
      <c r="A74" s="10" t="s">
        <v>626</v>
      </c>
      <c r="B74" s="11" t="s">
        <v>627</v>
      </c>
      <c r="C74" s="12" t="s">
        <v>628</v>
      </c>
      <c r="D74" s="12" t="s">
        <v>446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1970</v>
      </c>
    </row>
    <row r="75" spans="1:39" ht="15.75" x14ac:dyDescent="0.25">
      <c r="A75" s="10" t="s">
        <v>629</v>
      </c>
      <c r="B75" s="11" t="s">
        <v>630</v>
      </c>
      <c r="C75" s="12" t="s">
        <v>619</v>
      </c>
      <c r="D75" s="12" t="s">
        <v>446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1971</v>
      </c>
    </row>
    <row r="76" spans="1:39" ht="15.75" x14ac:dyDescent="0.25">
      <c r="A76" s="10" t="s">
        <v>631</v>
      </c>
      <c r="B76" s="11" t="s">
        <v>632</v>
      </c>
      <c r="C76" s="12" t="s">
        <v>633</v>
      </c>
      <c r="D76" s="12" t="s">
        <v>491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1970</v>
      </c>
    </row>
    <row r="77" spans="1:39" x14ac:dyDescent="0.25">
      <c r="A77" s="80" t="s">
        <v>634</v>
      </c>
      <c r="B77" s="80"/>
      <c r="C77" s="80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635</v>
      </c>
      <c r="B78" s="11" t="s">
        <v>636</v>
      </c>
      <c r="C78" s="12" t="s">
        <v>637</v>
      </c>
      <c r="D78" s="12" t="s">
        <v>638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1970</v>
      </c>
    </row>
    <row r="79" spans="1:39" x14ac:dyDescent="0.25">
      <c r="A79" s="80" t="s">
        <v>639</v>
      </c>
      <c r="B79" s="80"/>
      <c r="C79" s="80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640</v>
      </c>
      <c r="B80" s="11" t="s">
        <v>641</v>
      </c>
      <c r="C80" s="12" t="s">
        <v>642</v>
      </c>
      <c r="D80" s="12" t="s">
        <v>638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1972</v>
      </c>
    </row>
    <row r="81" spans="1:39" ht="16.5" x14ac:dyDescent="0.25">
      <c r="A81" s="10" t="s">
        <v>643</v>
      </c>
      <c r="B81" s="11" t="s">
        <v>644</v>
      </c>
      <c r="C81" s="12" t="s">
        <v>645</v>
      </c>
      <c r="D81" s="12" t="s">
        <v>638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1971</v>
      </c>
    </row>
    <row r="82" spans="1:39" x14ac:dyDescent="0.25">
      <c r="A82" s="10" t="s">
        <v>646</v>
      </c>
      <c r="B82" s="11" t="s">
        <v>647</v>
      </c>
      <c r="C82" s="12" t="s">
        <v>648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649</v>
      </c>
      <c r="B83" s="11" t="s">
        <v>650</v>
      </c>
      <c r="C83" s="12" t="s">
        <v>651</v>
      </c>
      <c r="D83" s="12" t="s">
        <v>652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1972</v>
      </c>
    </row>
    <row r="84" spans="1:39" x14ac:dyDescent="0.25">
      <c r="A84" s="80" t="s">
        <v>653</v>
      </c>
      <c r="B84" s="80"/>
      <c r="C84" s="80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654</v>
      </c>
      <c r="B85" s="11" t="s">
        <v>655</v>
      </c>
      <c r="C85" s="12" t="s">
        <v>656</v>
      </c>
      <c r="D85" s="12" t="s">
        <v>446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1970</v>
      </c>
    </row>
    <row r="86" spans="1:39" ht="15.75" x14ac:dyDescent="0.25">
      <c r="A86" s="10" t="s">
        <v>657</v>
      </c>
      <c r="B86" s="11" t="s">
        <v>658</v>
      </c>
      <c r="C86" s="12" t="s">
        <v>659</v>
      </c>
      <c r="D86" s="12" t="s">
        <v>446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1970</v>
      </c>
    </row>
    <row r="87" spans="1:39" ht="15.75" x14ac:dyDescent="0.25">
      <c r="A87" s="10" t="s">
        <v>660</v>
      </c>
      <c r="B87" s="11" t="s">
        <v>661</v>
      </c>
      <c r="C87" s="12" t="s">
        <v>662</v>
      </c>
      <c r="D87" s="12" t="s">
        <v>446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1970</v>
      </c>
    </row>
    <row r="88" spans="1:39" x14ac:dyDescent="0.25">
      <c r="A88" s="10" t="s">
        <v>663</v>
      </c>
      <c r="B88" s="11" t="s">
        <v>664</v>
      </c>
      <c r="C88" s="12" t="s">
        <v>665</v>
      </c>
      <c r="D88" s="12" t="s">
        <v>446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1971</v>
      </c>
    </row>
    <row r="89" spans="1:39" ht="15.75" x14ac:dyDescent="0.25">
      <c r="A89" s="10" t="s">
        <v>666</v>
      </c>
      <c r="B89" s="11" t="s">
        <v>667</v>
      </c>
      <c r="C89" s="12" t="s">
        <v>668</v>
      </c>
      <c r="D89" s="12" t="s">
        <v>446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669</v>
      </c>
      <c r="B90" s="11" t="s">
        <v>670</v>
      </c>
      <c r="C90" s="12" t="s">
        <v>665</v>
      </c>
      <c r="D90" s="12" t="s">
        <v>502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1970</v>
      </c>
    </row>
    <row r="91" spans="1:39" ht="15.75" x14ac:dyDescent="0.25">
      <c r="A91" s="10" t="s">
        <v>671</v>
      </c>
      <c r="B91" s="11" t="s">
        <v>672</v>
      </c>
      <c r="C91" s="12" t="s">
        <v>673</v>
      </c>
      <c r="D91" s="12" t="s">
        <v>446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674</v>
      </c>
      <c r="B92" s="11" t="s">
        <v>675</v>
      </c>
      <c r="C92" s="12" t="s">
        <v>676</v>
      </c>
      <c r="D92" s="12" t="s">
        <v>446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1970</v>
      </c>
    </row>
    <row r="93" spans="1:39" ht="15.75" x14ac:dyDescent="0.25">
      <c r="A93" s="10" t="s">
        <v>677</v>
      </c>
      <c r="B93" s="11" t="s">
        <v>678</v>
      </c>
      <c r="C93" s="12" t="s">
        <v>679</v>
      </c>
      <c r="D93" s="12" t="s">
        <v>446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1970</v>
      </c>
    </row>
    <row r="94" spans="1:39" x14ac:dyDescent="0.25">
      <c r="A94" s="80" t="s">
        <v>680</v>
      </c>
      <c r="B94" s="80"/>
      <c r="C94" s="80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681</v>
      </c>
      <c r="B95" s="11" t="s">
        <v>682</v>
      </c>
      <c r="C95" s="12" t="s">
        <v>683</v>
      </c>
      <c r="D95" s="12" t="s">
        <v>446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1970</v>
      </c>
    </row>
    <row r="96" spans="1:39" ht="15.75" x14ac:dyDescent="0.25">
      <c r="A96" s="10" t="s">
        <v>684</v>
      </c>
      <c r="B96" s="11" t="s">
        <v>685</v>
      </c>
      <c r="C96" s="12" t="s">
        <v>686</v>
      </c>
      <c r="D96" s="12" t="s">
        <v>446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1970</v>
      </c>
    </row>
    <row r="97" spans="1:39" ht="15.75" x14ac:dyDescent="0.3">
      <c r="A97" s="10" t="s">
        <v>687</v>
      </c>
      <c r="B97" s="11" t="s">
        <v>688</v>
      </c>
      <c r="C97" s="17" t="s">
        <v>2197</v>
      </c>
      <c r="D97" s="12" t="s">
        <v>446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1970</v>
      </c>
    </row>
    <row r="98" spans="1:39" x14ac:dyDescent="0.25">
      <c r="A98" s="10" t="s">
        <v>689</v>
      </c>
      <c r="B98" s="11" t="s">
        <v>690</v>
      </c>
      <c r="C98" s="12" t="s">
        <v>691</v>
      </c>
      <c r="D98" s="12" t="s">
        <v>502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1970</v>
      </c>
    </row>
    <row r="99" spans="1:39" x14ac:dyDescent="0.25">
      <c r="A99" s="80" t="s">
        <v>692</v>
      </c>
      <c r="B99" s="80"/>
      <c r="C99" s="80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693</v>
      </c>
      <c r="B100" s="11" t="s">
        <v>694</v>
      </c>
      <c r="C100" s="12" t="s">
        <v>695</v>
      </c>
      <c r="D100" s="12" t="s">
        <v>446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1970</v>
      </c>
    </row>
    <row r="101" spans="1:39" x14ac:dyDescent="0.25">
      <c r="A101" s="10" t="s">
        <v>696</v>
      </c>
      <c r="B101" s="11" t="s">
        <v>697</v>
      </c>
      <c r="C101" s="12" t="s">
        <v>698</v>
      </c>
      <c r="D101" s="12" t="s">
        <v>446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1970</v>
      </c>
    </row>
    <row r="102" spans="1:39" x14ac:dyDescent="0.25">
      <c r="A102" s="10" t="s">
        <v>699</v>
      </c>
      <c r="B102" s="11" t="s">
        <v>700</v>
      </c>
      <c r="C102" s="12" t="s">
        <v>701</v>
      </c>
      <c r="D102" s="12" t="s">
        <v>502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>2</f>
        <v>2</v>
      </c>
      <c r="S102" s="19">
        <f t="shared" si="5"/>
        <v>3</v>
      </c>
      <c r="T102" s="19">
        <f>1</f>
        <v>1</v>
      </c>
      <c r="U102" s="19"/>
      <c r="V102" s="63"/>
      <c r="W102" s="19">
        <f>1</f>
        <v>1</v>
      </c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2</v>
      </c>
      <c r="AL102" s="19">
        <f t="shared" si="9"/>
        <v>1</v>
      </c>
      <c r="AM102" s="12" t="s">
        <v>1973</v>
      </c>
    </row>
    <row r="103" spans="1:39" x14ac:dyDescent="0.25">
      <c r="A103" s="10" t="s">
        <v>702</v>
      </c>
      <c r="B103" s="11" t="s">
        <v>703</v>
      </c>
      <c r="C103" s="12" t="s">
        <v>704</v>
      </c>
      <c r="D103" s="12" t="s">
        <v>446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1970</v>
      </c>
    </row>
    <row r="104" spans="1:39" ht="15.75" x14ac:dyDescent="0.25">
      <c r="A104" s="10" t="s">
        <v>705</v>
      </c>
      <c r="B104" s="11" t="s">
        <v>706</v>
      </c>
      <c r="C104" s="12" t="s">
        <v>707</v>
      </c>
      <c r="D104" s="12" t="s">
        <v>453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1970</v>
      </c>
    </row>
    <row r="105" spans="1:39" x14ac:dyDescent="0.25">
      <c r="A105" s="10" t="s">
        <v>708</v>
      </c>
      <c r="B105" s="11" t="s">
        <v>709</v>
      </c>
      <c r="C105" s="12" t="s">
        <v>701</v>
      </c>
      <c r="D105" s="12" t="s">
        <v>446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1971</v>
      </c>
    </row>
    <row r="106" spans="1:39" x14ac:dyDescent="0.25">
      <c r="A106" s="10" t="s">
        <v>710</v>
      </c>
      <c r="B106" s="11" t="s">
        <v>711</v>
      </c>
      <c r="C106" s="12" t="s">
        <v>701</v>
      </c>
      <c r="D106" s="12" t="s">
        <v>502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1970</v>
      </c>
    </row>
    <row r="107" spans="1:39" x14ac:dyDescent="0.25">
      <c r="A107" s="80" t="s">
        <v>712</v>
      </c>
      <c r="B107" s="80"/>
      <c r="C107" s="80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713</v>
      </c>
      <c r="B108" s="11" t="s">
        <v>714</v>
      </c>
      <c r="C108" s="12" t="s">
        <v>715</v>
      </c>
      <c r="D108" s="12" t="s">
        <v>446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1970</v>
      </c>
    </row>
    <row r="109" spans="1:39" ht="15.75" x14ac:dyDescent="0.25">
      <c r="A109" s="10" t="s">
        <v>716</v>
      </c>
      <c r="B109" s="11" t="s">
        <v>717</v>
      </c>
      <c r="C109" s="12" t="s">
        <v>718</v>
      </c>
      <c r="D109" s="12" t="s">
        <v>446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1970</v>
      </c>
    </row>
    <row r="110" spans="1:39" x14ac:dyDescent="0.25">
      <c r="A110" s="10" t="s">
        <v>719</v>
      </c>
      <c r="B110" s="11" t="s">
        <v>720</v>
      </c>
      <c r="C110" s="12" t="s">
        <v>721</v>
      </c>
      <c r="D110" s="12" t="s">
        <v>446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1971</v>
      </c>
    </row>
    <row r="111" spans="1:39" ht="15.75" x14ac:dyDescent="0.25">
      <c r="A111" s="10" t="s">
        <v>722</v>
      </c>
      <c r="B111" s="11" t="s">
        <v>723</v>
      </c>
      <c r="C111" s="12" t="s">
        <v>724</v>
      </c>
      <c r="D111" s="12" t="s">
        <v>446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1970</v>
      </c>
    </row>
    <row r="112" spans="1:39" ht="15.75" x14ac:dyDescent="0.25">
      <c r="A112" s="10" t="s">
        <v>725</v>
      </c>
      <c r="B112" s="11" t="s">
        <v>726</v>
      </c>
      <c r="C112" s="12" t="s">
        <v>727</v>
      </c>
      <c r="D112" s="12" t="s">
        <v>446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1970</v>
      </c>
    </row>
    <row r="113" spans="1:39" ht="15.75" x14ac:dyDescent="0.25">
      <c r="A113" s="10" t="s">
        <v>728</v>
      </c>
      <c r="B113" s="11" t="s">
        <v>729</v>
      </c>
      <c r="C113" s="12" t="s">
        <v>730</v>
      </c>
      <c r="D113" s="12" t="s">
        <v>446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731</v>
      </c>
      <c r="B114" s="11" t="s">
        <v>732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1971</v>
      </c>
    </row>
    <row r="115" spans="1:39" x14ac:dyDescent="0.25">
      <c r="A115" s="80" t="s">
        <v>733</v>
      </c>
      <c r="B115" s="80"/>
      <c r="C115" s="80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734</v>
      </c>
      <c r="B116" s="11" t="s">
        <v>735</v>
      </c>
      <c r="C116" s="12" t="s">
        <v>736</v>
      </c>
      <c r="D116" s="12" t="s">
        <v>491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1970</v>
      </c>
    </row>
    <row r="117" spans="1:39" ht="15.75" x14ac:dyDescent="0.25">
      <c r="A117" s="10" t="s">
        <v>737</v>
      </c>
      <c r="B117" s="11" t="s">
        <v>738</v>
      </c>
      <c r="C117" s="12" t="s">
        <v>739</v>
      </c>
      <c r="D117" s="12" t="s">
        <v>491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1970</v>
      </c>
    </row>
    <row r="118" spans="1:39" ht="15.75" x14ac:dyDescent="0.25">
      <c r="A118" s="10" t="s">
        <v>740</v>
      </c>
      <c r="B118" s="11" t="s">
        <v>741</v>
      </c>
      <c r="C118" s="12" t="s">
        <v>742</v>
      </c>
      <c r="D118" s="12" t="s">
        <v>491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1970</v>
      </c>
    </row>
    <row r="119" spans="1:39" x14ac:dyDescent="0.25">
      <c r="A119" s="10" t="s">
        <v>743</v>
      </c>
      <c r="B119" s="11" t="s">
        <v>744</v>
      </c>
      <c r="C119" s="12" t="s">
        <v>745</v>
      </c>
      <c r="D119" s="12" t="s">
        <v>491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1970</v>
      </c>
    </row>
    <row r="120" spans="1:39" x14ac:dyDescent="0.25">
      <c r="A120" s="10" t="s">
        <v>746</v>
      </c>
      <c r="B120" s="11" t="s">
        <v>747</v>
      </c>
      <c r="C120" s="12" t="s">
        <v>745</v>
      </c>
      <c r="D120" s="12" t="s">
        <v>491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1970</v>
      </c>
    </row>
    <row r="121" spans="1:39" ht="15.75" x14ac:dyDescent="0.25">
      <c r="A121" s="10" t="s">
        <v>748</v>
      </c>
      <c r="B121" s="11" t="s">
        <v>749</v>
      </c>
      <c r="C121" s="12" t="s">
        <v>750</v>
      </c>
      <c r="D121" s="12" t="s">
        <v>491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1970</v>
      </c>
    </row>
    <row r="122" spans="1:39" ht="15.75" x14ac:dyDescent="0.25">
      <c r="A122" s="10" t="s">
        <v>751</v>
      </c>
      <c r="B122" s="11" t="s">
        <v>752</v>
      </c>
      <c r="C122" s="12" t="s">
        <v>753</v>
      </c>
      <c r="D122" s="12" t="s">
        <v>491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754</v>
      </c>
      <c r="B123" s="11" t="s">
        <v>755</v>
      </c>
      <c r="C123" s="12" t="s">
        <v>2126</v>
      </c>
      <c r="D123" s="12" t="s">
        <v>491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1970</v>
      </c>
    </row>
    <row r="124" spans="1:39" x14ac:dyDescent="0.25">
      <c r="A124" s="80" t="s">
        <v>756</v>
      </c>
      <c r="B124" s="80"/>
      <c r="C124" s="80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757</v>
      </c>
      <c r="B125" s="11" t="s">
        <v>758</v>
      </c>
      <c r="C125" s="12" t="s">
        <v>759</v>
      </c>
      <c r="D125" s="12" t="s">
        <v>446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1970</v>
      </c>
    </row>
    <row r="126" spans="1:39" ht="15.75" x14ac:dyDescent="0.25">
      <c r="A126" s="10" t="s">
        <v>760</v>
      </c>
      <c r="B126" s="11" t="s">
        <v>761</v>
      </c>
      <c r="C126" s="12" t="s">
        <v>762</v>
      </c>
      <c r="D126" s="12" t="s">
        <v>446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763</v>
      </c>
      <c r="B127" s="11" t="s">
        <v>764</v>
      </c>
      <c r="C127" s="12"/>
      <c r="D127" s="12" t="s">
        <v>446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1971</v>
      </c>
    </row>
    <row r="128" spans="1:39" x14ac:dyDescent="0.25">
      <c r="A128" s="80" t="s">
        <v>765</v>
      </c>
      <c r="B128" s="80"/>
      <c r="C128" s="80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766</v>
      </c>
      <c r="B129" s="11" t="s">
        <v>767</v>
      </c>
      <c r="C129" s="12" t="s">
        <v>768</v>
      </c>
      <c r="D129" s="12" t="s">
        <v>453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1970</v>
      </c>
    </row>
    <row r="130" spans="1:39" ht="15.75" x14ac:dyDescent="0.25">
      <c r="A130" s="10" t="s">
        <v>769</v>
      </c>
      <c r="B130" s="11" t="s">
        <v>770</v>
      </c>
      <c r="C130" s="12" t="s">
        <v>771</v>
      </c>
      <c r="D130" s="12" t="s">
        <v>446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1970</v>
      </c>
    </row>
    <row r="131" spans="1:39" ht="15.75" x14ac:dyDescent="0.3">
      <c r="A131" s="10" t="s">
        <v>772</v>
      </c>
      <c r="B131" s="11" t="s">
        <v>773</v>
      </c>
      <c r="C131" s="17" t="s">
        <v>2198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1970</v>
      </c>
    </row>
    <row r="132" spans="1:39" x14ac:dyDescent="0.25">
      <c r="A132" s="15" t="s">
        <v>774</v>
      </c>
      <c r="B132" s="16" t="s">
        <v>775</v>
      </c>
      <c r="C132" s="12"/>
      <c r="D132" s="12" t="s">
        <v>446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0" t="s">
        <v>776</v>
      </c>
      <c r="B133" s="80"/>
      <c r="C133" s="80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777</v>
      </c>
      <c r="B134" s="11" t="s">
        <v>778</v>
      </c>
      <c r="C134" s="12" t="s">
        <v>779</v>
      </c>
      <c r="D134" s="12" t="s">
        <v>446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1970</v>
      </c>
    </row>
    <row r="135" spans="1:39" x14ac:dyDescent="0.25">
      <c r="A135" s="10" t="s">
        <v>780</v>
      </c>
      <c r="B135" s="11" t="s">
        <v>781</v>
      </c>
      <c r="C135" s="12"/>
      <c r="D135" s="12" t="s">
        <v>491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1970</v>
      </c>
    </row>
    <row r="136" spans="1:39" x14ac:dyDescent="0.25">
      <c r="A136" s="10" t="s">
        <v>782</v>
      </c>
      <c r="B136" s="11" t="s">
        <v>783</v>
      </c>
      <c r="C136" s="12" t="s">
        <v>784</v>
      </c>
      <c r="D136" s="12" t="s">
        <v>491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1970</v>
      </c>
    </row>
    <row r="137" spans="1:39" x14ac:dyDescent="0.25">
      <c r="A137" s="10" t="s">
        <v>785</v>
      </c>
      <c r="B137" s="11" t="s">
        <v>786</v>
      </c>
      <c r="C137" s="12" t="s">
        <v>787</v>
      </c>
      <c r="D137" s="12" t="s">
        <v>446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1970</v>
      </c>
    </row>
    <row r="138" spans="1:39" ht="15.75" x14ac:dyDescent="0.25">
      <c r="A138" s="10" t="s">
        <v>788</v>
      </c>
      <c r="B138" s="11" t="s">
        <v>789</v>
      </c>
      <c r="C138" s="12" t="s">
        <v>790</v>
      </c>
      <c r="D138" s="12" t="s">
        <v>491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>
        <f>250</f>
        <v>250</v>
      </c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250</v>
      </c>
      <c r="AL138" s="19">
        <f t="shared" si="13"/>
        <v>2520</v>
      </c>
      <c r="AM138" s="12" t="s">
        <v>1970</v>
      </c>
    </row>
    <row r="139" spans="1:39" ht="15.75" x14ac:dyDescent="0.25">
      <c r="A139" s="10" t="s">
        <v>791</v>
      </c>
      <c r="B139" s="11" t="s">
        <v>792</v>
      </c>
      <c r="C139" s="12" t="s">
        <v>793</v>
      </c>
      <c r="D139" s="12" t="s">
        <v>453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1970</v>
      </c>
    </row>
    <row r="140" spans="1:39" ht="15.75" x14ac:dyDescent="0.25">
      <c r="A140" s="10" t="s">
        <v>794</v>
      </c>
      <c r="B140" s="11" t="s">
        <v>795</v>
      </c>
      <c r="C140" s="12" t="s">
        <v>796</v>
      </c>
      <c r="D140" s="12" t="s">
        <v>446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1970</v>
      </c>
    </row>
    <row r="141" spans="1:39" ht="15.75" x14ac:dyDescent="0.25">
      <c r="A141" s="10" t="s">
        <v>797</v>
      </c>
      <c r="B141" s="11" t="s">
        <v>798</v>
      </c>
      <c r="C141" s="12" t="s">
        <v>799</v>
      </c>
      <c r="D141" s="12" t="s">
        <v>446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</f>
        <v>10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10</v>
      </c>
      <c r="AL141" s="19">
        <f t="shared" si="13"/>
        <v>4514.07</v>
      </c>
      <c r="AM141" s="12" t="s">
        <v>1970</v>
      </c>
    </row>
    <row r="142" spans="1:39" ht="15.75" x14ac:dyDescent="0.25">
      <c r="A142" s="10" t="s">
        <v>800</v>
      </c>
      <c r="B142" s="11" t="s">
        <v>801</v>
      </c>
      <c r="C142" s="12" t="s">
        <v>802</v>
      </c>
      <c r="D142" s="12" t="s">
        <v>446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</f>
        <v>10.3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10.3</v>
      </c>
      <c r="AL142" s="19">
        <f t="shared" si="13"/>
        <v>8212.7000000000007</v>
      </c>
      <c r="AM142" s="12" t="s">
        <v>1970</v>
      </c>
    </row>
    <row r="143" spans="1:39" ht="15.75" x14ac:dyDescent="0.25">
      <c r="A143" s="10" t="s">
        <v>803</v>
      </c>
      <c r="B143" s="11" t="s">
        <v>804</v>
      </c>
      <c r="C143" s="12" t="s">
        <v>805</v>
      </c>
      <c r="D143" s="12" t="s">
        <v>446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1970</v>
      </c>
    </row>
    <row r="144" spans="1:39" x14ac:dyDescent="0.25">
      <c r="A144" s="10" t="s">
        <v>806</v>
      </c>
      <c r="B144" s="11" t="s">
        <v>807</v>
      </c>
      <c r="C144" s="12" t="s">
        <v>808</v>
      </c>
      <c r="D144" s="12" t="s">
        <v>442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>
        <f>25+20</f>
        <v>45</v>
      </c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45</v>
      </c>
      <c r="AL144" s="19">
        <f t="shared" si="13"/>
        <v>8655</v>
      </c>
      <c r="AM144" s="12" t="s">
        <v>1970</v>
      </c>
    </row>
    <row r="145" spans="1:39" ht="15.75" x14ac:dyDescent="0.25">
      <c r="A145" s="10" t="s">
        <v>809</v>
      </c>
      <c r="B145" s="11" t="s">
        <v>810</v>
      </c>
      <c r="C145" s="12" t="s">
        <v>811</v>
      </c>
      <c r="D145" s="12" t="s">
        <v>453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1970</v>
      </c>
    </row>
    <row r="146" spans="1:39" ht="15.75" x14ac:dyDescent="0.25">
      <c r="A146" s="10" t="s">
        <v>812</v>
      </c>
      <c r="B146" s="11" t="s">
        <v>813</v>
      </c>
      <c r="C146" s="12" t="s">
        <v>814</v>
      </c>
      <c r="D146" s="12" t="s">
        <v>446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1970</v>
      </c>
    </row>
    <row r="147" spans="1:39" ht="15.75" x14ac:dyDescent="0.25">
      <c r="A147" s="10" t="s">
        <v>815</v>
      </c>
      <c r="B147" s="11" t="s">
        <v>816</v>
      </c>
      <c r="C147" s="12" t="s">
        <v>817</v>
      </c>
      <c r="D147" s="12" t="s">
        <v>446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1970</v>
      </c>
    </row>
    <row r="148" spans="1:39" x14ac:dyDescent="0.25">
      <c r="A148" s="10" t="s">
        <v>818</v>
      </c>
      <c r="B148" s="11" t="s">
        <v>819</v>
      </c>
      <c r="C148" s="12" t="s">
        <v>820</v>
      </c>
      <c r="D148" s="12" t="s">
        <v>446</v>
      </c>
      <c r="E148" s="69">
        <v>159.90000000000003</v>
      </c>
      <c r="F148" s="12"/>
      <c r="G148" s="12"/>
      <c r="H148" s="19"/>
      <c r="I148" s="19"/>
      <c r="J148" s="19"/>
      <c r="K148" s="19"/>
      <c r="L148" s="19">
        <f>250+250+250+250</f>
        <v>1000</v>
      </c>
      <c r="M148" s="19"/>
      <c r="N148" s="19"/>
      <c r="O148" s="19"/>
      <c r="P148" s="19"/>
      <c r="Q148" s="19"/>
      <c r="R148" s="19"/>
      <c r="S148" s="19">
        <f t="shared" si="11"/>
        <v>1159.9000000000001</v>
      </c>
      <c r="T148" s="19">
        <f>70</f>
        <v>70</v>
      </c>
      <c r="U148" s="19">
        <f>2.5+2</f>
        <v>4.5</v>
      </c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74.5</v>
      </c>
      <c r="AL148" s="19">
        <f t="shared" si="13"/>
        <v>1085.4000000000001</v>
      </c>
      <c r="AM148" s="12" t="s">
        <v>1970</v>
      </c>
    </row>
    <row r="149" spans="1:39" ht="15.75" x14ac:dyDescent="0.25">
      <c r="A149" s="10" t="s">
        <v>821</v>
      </c>
      <c r="B149" s="11" t="s">
        <v>822</v>
      </c>
      <c r="C149" s="12" t="s">
        <v>823</v>
      </c>
      <c r="D149" s="12" t="s">
        <v>446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1970</v>
      </c>
    </row>
    <row r="150" spans="1:39" ht="15.75" x14ac:dyDescent="0.25">
      <c r="A150" s="10" t="s">
        <v>824</v>
      </c>
      <c r="B150" s="11" t="s">
        <v>825</v>
      </c>
      <c r="C150" s="12" t="s">
        <v>826</v>
      </c>
      <c r="D150" s="12" t="s">
        <v>446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1970</v>
      </c>
    </row>
    <row r="151" spans="1:39" ht="15.75" x14ac:dyDescent="0.25">
      <c r="A151" s="10" t="s">
        <v>827</v>
      </c>
      <c r="B151" s="11" t="s">
        <v>828</v>
      </c>
      <c r="C151" s="12" t="s">
        <v>829</v>
      </c>
      <c r="D151" s="12" t="s">
        <v>453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1970</v>
      </c>
    </row>
    <row r="152" spans="1:39" ht="15.75" x14ac:dyDescent="0.25">
      <c r="A152" s="10" t="s">
        <v>830</v>
      </c>
      <c r="B152" s="11" t="s">
        <v>831</v>
      </c>
      <c r="C152" s="12" t="s">
        <v>832</v>
      </c>
      <c r="D152" s="12" t="s">
        <v>446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1970</v>
      </c>
    </row>
    <row r="153" spans="1:39" ht="15.75" x14ac:dyDescent="0.25">
      <c r="A153" s="10" t="s">
        <v>833</v>
      </c>
      <c r="B153" s="11" t="s">
        <v>834</v>
      </c>
      <c r="C153" s="12" t="s">
        <v>835</v>
      </c>
      <c r="D153" s="12" t="s">
        <v>446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1970</v>
      </c>
    </row>
    <row r="154" spans="1:39" ht="15.75" x14ac:dyDescent="0.25">
      <c r="A154" s="10" t="s">
        <v>836</v>
      </c>
      <c r="B154" s="11" t="s">
        <v>837</v>
      </c>
      <c r="C154" s="12" t="s">
        <v>838</v>
      </c>
      <c r="D154" s="12" t="s">
        <v>491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1970</v>
      </c>
    </row>
    <row r="155" spans="1:39" ht="15.75" x14ac:dyDescent="0.25">
      <c r="A155" s="10" t="s">
        <v>839</v>
      </c>
      <c r="B155" s="11" t="s">
        <v>840</v>
      </c>
      <c r="C155" s="12" t="s">
        <v>841</v>
      </c>
      <c r="D155" s="12" t="s">
        <v>453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1970</v>
      </c>
    </row>
    <row r="156" spans="1:39" ht="15.75" x14ac:dyDescent="0.25">
      <c r="A156" s="10" t="s">
        <v>842</v>
      </c>
      <c r="B156" s="11" t="s">
        <v>843</v>
      </c>
      <c r="C156" s="12" t="s">
        <v>844</v>
      </c>
      <c r="D156" s="12" t="s">
        <v>446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1970</v>
      </c>
    </row>
    <row r="157" spans="1:39" x14ac:dyDescent="0.25">
      <c r="A157" s="10" t="s">
        <v>845</v>
      </c>
      <c r="B157" s="11" t="s">
        <v>846</v>
      </c>
      <c r="C157" s="12" t="s">
        <v>847</v>
      </c>
      <c r="D157" s="12" t="s">
        <v>446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1970</v>
      </c>
    </row>
    <row r="158" spans="1:39" ht="15.75" x14ac:dyDescent="0.25">
      <c r="A158" s="10" t="s">
        <v>848</v>
      </c>
      <c r="B158" s="11" t="s">
        <v>849</v>
      </c>
      <c r="C158" s="12" t="s">
        <v>850</v>
      </c>
      <c r="D158" s="12" t="s">
        <v>446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1970</v>
      </c>
    </row>
    <row r="159" spans="1:39" ht="15.75" x14ac:dyDescent="0.25">
      <c r="A159" s="10" t="s">
        <v>851</v>
      </c>
      <c r="B159" s="11" t="s">
        <v>852</v>
      </c>
      <c r="C159" s="12" t="s">
        <v>853</v>
      </c>
      <c r="D159" s="12" t="s">
        <v>446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1970</v>
      </c>
    </row>
    <row r="160" spans="1:39" ht="15.75" x14ac:dyDescent="0.25">
      <c r="A160" s="10" t="s">
        <v>854</v>
      </c>
      <c r="B160" s="11" t="s">
        <v>855</v>
      </c>
      <c r="C160" s="12" t="s">
        <v>856</v>
      </c>
      <c r="D160" s="12" t="s">
        <v>446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1970</v>
      </c>
    </row>
    <row r="161" spans="1:39" x14ac:dyDescent="0.25">
      <c r="A161" s="10" t="s">
        <v>857</v>
      </c>
      <c r="B161" s="11" t="s">
        <v>858</v>
      </c>
      <c r="C161" s="12" t="s">
        <v>859</v>
      </c>
      <c r="D161" s="12" t="s">
        <v>446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1971</v>
      </c>
    </row>
    <row r="162" spans="1:39" ht="15.75" x14ac:dyDescent="0.25">
      <c r="A162" s="10" t="s">
        <v>860</v>
      </c>
      <c r="B162" s="11" t="s">
        <v>861</v>
      </c>
      <c r="C162" s="12" t="s">
        <v>787</v>
      </c>
      <c r="D162" s="12" t="s">
        <v>446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1971</v>
      </c>
    </row>
    <row r="163" spans="1:39" ht="15.75" x14ac:dyDescent="0.25">
      <c r="A163" s="10" t="s">
        <v>862</v>
      </c>
      <c r="B163" s="11" t="s">
        <v>863</v>
      </c>
      <c r="C163" s="12" t="s">
        <v>864</v>
      </c>
      <c r="D163" s="12" t="s">
        <v>446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1970</v>
      </c>
    </row>
    <row r="164" spans="1:39" ht="15.75" x14ac:dyDescent="0.25">
      <c r="A164" s="10" t="s">
        <v>865</v>
      </c>
      <c r="B164" s="11" t="s">
        <v>866</v>
      </c>
      <c r="C164" s="12" t="s">
        <v>867</v>
      </c>
      <c r="D164" s="12" t="s">
        <v>453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1970</v>
      </c>
    </row>
    <row r="165" spans="1:39" ht="15.75" x14ac:dyDescent="0.3">
      <c r="A165" s="10" t="s">
        <v>868</v>
      </c>
      <c r="B165" s="11" t="s">
        <v>869</v>
      </c>
      <c r="C165" s="17" t="s">
        <v>2199</v>
      </c>
      <c r="D165" s="12" t="s">
        <v>446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1970</v>
      </c>
    </row>
    <row r="166" spans="1:39" ht="15.75" x14ac:dyDescent="0.3">
      <c r="A166" s="10" t="s">
        <v>870</v>
      </c>
      <c r="B166" s="11" t="s">
        <v>871</v>
      </c>
      <c r="C166" s="17" t="s">
        <v>2200</v>
      </c>
      <c r="D166" s="12" t="s">
        <v>446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</f>
        <v>4.5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4.5</v>
      </c>
      <c r="AL166" s="19">
        <f t="shared" si="13"/>
        <v>952</v>
      </c>
      <c r="AM166" s="12" t="s">
        <v>1970</v>
      </c>
    </row>
    <row r="167" spans="1:39" ht="15.75" x14ac:dyDescent="0.3">
      <c r="A167" s="10" t="s">
        <v>872</v>
      </c>
      <c r="B167" s="11" t="s">
        <v>873</v>
      </c>
      <c r="C167" s="17" t="s">
        <v>2201</v>
      </c>
      <c r="D167" s="12" t="s">
        <v>491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874</v>
      </c>
      <c r="B168" s="11" t="s">
        <v>875</v>
      </c>
      <c r="C168" s="12" t="s">
        <v>876</v>
      </c>
      <c r="D168" s="12" t="s">
        <v>446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1970</v>
      </c>
    </row>
    <row r="169" spans="1:39" x14ac:dyDescent="0.25">
      <c r="A169" s="80" t="s">
        <v>877</v>
      </c>
      <c r="B169" s="80"/>
      <c r="C169" s="80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878</v>
      </c>
      <c r="B170" s="11" t="s">
        <v>879</v>
      </c>
      <c r="C170" s="12" t="s">
        <v>880</v>
      </c>
      <c r="D170" s="12" t="s">
        <v>446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>
        <f>1000</f>
        <v>1000</v>
      </c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1000</v>
      </c>
      <c r="AL170" s="19">
        <f t="shared" si="16"/>
        <v>3100</v>
      </c>
      <c r="AM170" s="12" t="s">
        <v>1970</v>
      </c>
    </row>
    <row r="171" spans="1:39" ht="15.75" x14ac:dyDescent="0.25">
      <c r="A171" s="10" t="s">
        <v>881</v>
      </c>
      <c r="B171" s="11" t="s">
        <v>882</v>
      </c>
      <c r="C171" s="12" t="s">
        <v>883</v>
      </c>
      <c r="D171" s="12" t="s">
        <v>446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1974</v>
      </c>
    </row>
    <row r="172" spans="1:39" ht="15.75" x14ac:dyDescent="0.25">
      <c r="A172" s="10" t="s">
        <v>881</v>
      </c>
      <c r="B172" s="11" t="s">
        <v>882</v>
      </c>
      <c r="C172" s="12" t="s">
        <v>884</v>
      </c>
      <c r="D172" s="12" t="s">
        <v>446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1972</v>
      </c>
    </row>
    <row r="173" spans="1:39" ht="15.75" x14ac:dyDescent="0.3">
      <c r="A173" s="10" t="s">
        <v>885</v>
      </c>
      <c r="B173" s="11" t="s">
        <v>886</v>
      </c>
      <c r="C173" s="17" t="s">
        <v>2202</v>
      </c>
      <c r="D173" s="12" t="s">
        <v>446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1970</v>
      </c>
    </row>
    <row r="174" spans="1:39" x14ac:dyDescent="0.25">
      <c r="A174" s="10" t="s">
        <v>887</v>
      </c>
      <c r="B174" s="11" t="s">
        <v>888</v>
      </c>
      <c r="C174" s="12" t="s">
        <v>889</v>
      </c>
      <c r="D174" s="12" t="s">
        <v>446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1975</v>
      </c>
    </row>
    <row r="175" spans="1:39" x14ac:dyDescent="0.25">
      <c r="A175" s="10" t="s">
        <v>890</v>
      </c>
      <c r="B175" s="11" t="s">
        <v>891</v>
      </c>
      <c r="C175" s="12" t="s">
        <v>892</v>
      </c>
      <c r="D175" s="12" t="s">
        <v>446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1970</v>
      </c>
    </row>
    <row r="176" spans="1:39" x14ac:dyDescent="0.25">
      <c r="A176" s="10" t="s">
        <v>893</v>
      </c>
      <c r="B176" s="11" t="s">
        <v>894</v>
      </c>
      <c r="C176" s="12" t="s">
        <v>889</v>
      </c>
      <c r="D176" s="12" t="s">
        <v>446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1975</v>
      </c>
    </row>
    <row r="177" spans="1:39" x14ac:dyDescent="0.25">
      <c r="A177" s="10" t="s">
        <v>895</v>
      </c>
      <c r="B177" s="11" t="s">
        <v>896</v>
      </c>
      <c r="C177" s="12" t="s">
        <v>897</v>
      </c>
      <c r="D177" s="12" t="s">
        <v>446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1970</v>
      </c>
    </row>
    <row r="178" spans="1:39" x14ac:dyDescent="0.25">
      <c r="A178" s="10" t="s">
        <v>898</v>
      </c>
      <c r="B178" s="11" t="s">
        <v>899</v>
      </c>
      <c r="C178" s="12"/>
      <c r="D178" s="12" t="s">
        <v>446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1970</v>
      </c>
    </row>
    <row r="179" spans="1:39" x14ac:dyDescent="0.25">
      <c r="A179" s="80" t="s">
        <v>900</v>
      </c>
      <c r="B179" s="80"/>
      <c r="C179" s="80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1976</v>
      </c>
    </row>
    <row r="180" spans="1:39" ht="15.75" x14ac:dyDescent="0.25">
      <c r="A180" s="10" t="s">
        <v>901</v>
      </c>
      <c r="B180" s="11" t="s">
        <v>902</v>
      </c>
      <c r="C180" s="12" t="s">
        <v>903</v>
      </c>
      <c r="D180" s="12" t="s">
        <v>446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1970</v>
      </c>
    </row>
    <row r="181" spans="1:39" x14ac:dyDescent="0.25">
      <c r="A181" s="10" t="s">
        <v>904</v>
      </c>
      <c r="B181" s="11" t="s">
        <v>905</v>
      </c>
      <c r="C181" s="12" t="s">
        <v>906</v>
      </c>
      <c r="D181" s="12" t="s">
        <v>491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1970</v>
      </c>
    </row>
    <row r="182" spans="1:39" ht="15.75" x14ac:dyDescent="0.25">
      <c r="A182" s="10" t="s">
        <v>907</v>
      </c>
      <c r="B182" s="11" t="s">
        <v>908</v>
      </c>
      <c r="C182" s="12" t="s">
        <v>909</v>
      </c>
      <c r="D182" s="12" t="s">
        <v>446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1970</v>
      </c>
    </row>
    <row r="183" spans="1:39" x14ac:dyDescent="0.25">
      <c r="A183" s="10" t="s">
        <v>910</v>
      </c>
      <c r="B183" s="11" t="s">
        <v>911</v>
      </c>
      <c r="C183" s="12" t="s">
        <v>912</v>
      </c>
      <c r="D183" s="12" t="s">
        <v>446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>
        <f>1000</f>
        <v>1000</v>
      </c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2000</v>
      </c>
      <c r="AL183" s="19">
        <f t="shared" si="19"/>
        <v>4191.43</v>
      </c>
      <c r="AM183" s="12" t="s">
        <v>1970</v>
      </c>
    </row>
    <row r="184" spans="1:39" ht="15.75" x14ac:dyDescent="0.25">
      <c r="A184" s="10" t="s">
        <v>913</v>
      </c>
      <c r="B184" s="11" t="s">
        <v>914</v>
      </c>
      <c r="C184" s="12" t="s">
        <v>915</v>
      </c>
      <c r="D184" s="12" t="s">
        <v>446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1970</v>
      </c>
    </row>
    <row r="185" spans="1:39" x14ac:dyDescent="0.25">
      <c r="A185" s="10" t="s">
        <v>916</v>
      </c>
      <c r="B185" s="11" t="s">
        <v>917</v>
      </c>
      <c r="C185" s="12" t="s">
        <v>918</v>
      </c>
      <c r="D185" s="12" t="s">
        <v>442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</f>
        <v>1000</v>
      </c>
      <c r="V185" s="63">
        <f>40</f>
        <v>40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2040</v>
      </c>
      <c r="AL185" s="19">
        <f t="shared" si="19"/>
        <v>18921.099999999999</v>
      </c>
      <c r="AM185" s="12" t="s">
        <v>1970</v>
      </c>
    </row>
    <row r="186" spans="1:39" x14ac:dyDescent="0.25">
      <c r="A186" s="10" t="s">
        <v>919</v>
      </c>
      <c r="B186" s="11" t="s">
        <v>920</v>
      </c>
      <c r="C186" s="12" t="s">
        <v>921</v>
      </c>
      <c r="D186" s="12" t="s">
        <v>453</v>
      </c>
      <c r="E186" s="69">
        <v>6.343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6.343</v>
      </c>
      <c r="T186" s="19"/>
      <c r="U186" s="19">
        <f>2</f>
        <v>2</v>
      </c>
      <c r="V186" s="63"/>
      <c r="W186" s="19"/>
      <c r="X186" s="19">
        <f>0.5</f>
        <v>0.5</v>
      </c>
      <c r="Y186" s="19">
        <f>3.166</f>
        <v>3.1659999999999999</v>
      </c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5.6660000000000004</v>
      </c>
      <c r="AL186" s="19">
        <f t="shared" si="19"/>
        <v>0.6769999999999996</v>
      </c>
      <c r="AM186" s="12" t="s">
        <v>1972</v>
      </c>
    </row>
    <row r="187" spans="1:39" ht="15.75" x14ac:dyDescent="0.25">
      <c r="A187" s="10" t="s">
        <v>922</v>
      </c>
      <c r="B187" s="11" t="s">
        <v>923</v>
      </c>
      <c r="C187" s="12" t="s">
        <v>924</v>
      </c>
      <c r="D187" s="12" t="s">
        <v>446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1970</v>
      </c>
    </row>
    <row r="188" spans="1:39" ht="15.75" x14ac:dyDescent="0.25">
      <c r="A188" s="10" t="s">
        <v>925</v>
      </c>
      <c r="B188" s="11" t="s">
        <v>926</v>
      </c>
      <c r="C188" s="12" t="s">
        <v>927</v>
      </c>
      <c r="D188" s="12" t="s">
        <v>446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1970</v>
      </c>
    </row>
    <row r="189" spans="1:39" ht="15.75" x14ac:dyDescent="0.25">
      <c r="A189" s="10" t="s">
        <v>928</v>
      </c>
      <c r="B189" s="11" t="s">
        <v>929</v>
      </c>
      <c r="C189" s="12" t="s">
        <v>930</v>
      </c>
      <c r="D189" s="12" t="s">
        <v>502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1970</v>
      </c>
    </row>
    <row r="190" spans="1:39" ht="15.75" x14ac:dyDescent="0.25">
      <c r="A190" s="10" t="s">
        <v>931</v>
      </c>
      <c r="B190" s="11" t="s">
        <v>932</v>
      </c>
      <c r="C190" s="12" t="s">
        <v>933</v>
      </c>
      <c r="D190" s="12" t="s">
        <v>446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1970</v>
      </c>
    </row>
    <row r="191" spans="1:39" ht="15.75" x14ac:dyDescent="0.25">
      <c r="A191" s="10" t="s">
        <v>934</v>
      </c>
      <c r="B191" s="11" t="s">
        <v>935</v>
      </c>
      <c r="C191" s="12" t="s">
        <v>936</v>
      </c>
      <c r="D191" s="12" t="s">
        <v>446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1970</v>
      </c>
    </row>
    <row r="192" spans="1:39" ht="15.75" x14ac:dyDescent="0.3">
      <c r="A192" s="10" t="s">
        <v>937</v>
      </c>
      <c r="B192" s="11" t="s">
        <v>938</v>
      </c>
      <c r="C192" s="17" t="s">
        <v>2203</v>
      </c>
      <c r="D192" s="12" t="s">
        <v>446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1970</v>
      </c>
    </row>
    <row r="193" spans="1:39" ht="15.75" x14ac:dyDescent="0.25">
      <c r="A193" s="10" t="s">
        <v>939</v>
      </c>
      <c r="B193" s="11" t="s">
        <v>940</v>
      </c>
      <c r="C193" s="12" t="s">
        <v>941</v>
      </c>
      <c r="D193" s="12" t="s">
        <v>446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1970</v>
      </c>
    </row>
    <row r="194" spans="1:39" ht="15.75" x14ac:dyDescent="0.25">
      <c r="A194" s="10" t="s">
        <v>942</v>
      </c>
      <c r="B194" s="11" t="s">
        <v>943</v>
      </c>
      <c r="C194" s="12" t="s">
        <v>944</v>
      </c>
      <c r="D194" s="12" t="s">
        <v>491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1970</v>
      </c>
    </row>
    <row r="195" spans="1:39" ht="15.75" x14ac:dyDescent="0.25">
      <c r="A195" s="10" t="s">
        <v>945</v>
      </c>
      <c r="B195" s="11" t="s">
        <v>946</v>
      </c>
      <c r="C195" s="12" t="s">
        <v>947</v>
      </c>
      <c r="D195" s="12" t="s">
        <v>453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1970</v>
      </c>
    </row>
    <row r="196" spans="1:39" ht="15.75" x14ac:dyDescent="0.25">
      <c r="A196" s="10" t="s">
        <v>948</v>
      </c>
      <c r="B196" s="11" t="s">
        <v>949</v>
      </c>
      <c r="C196" s="12" t="s">
        <v>950</v>
      </c>
      <c r="D196" s="12" t="s">
        <v>446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1970</v>
      </c>
    </row>
    <row r="197" spans="1:39" ht="15.75" x14ac:dyDescent="0.3">
      <c r="A197" s="10" t="s">
        <v>951</v>
      </c>
      <c r="B197" s="11" t="s">
        <v>952</v>
      </c>
      <c r="C197" s="17" t="s">
        <v>2204</v>
      </c>
      <c r="D197" s="12" t="s">
        <v>446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1970</v>
      </c>
    </row>
    <row r="198" spans="1:39" ht="15.75" x14ac:dyDescent="0.25">
      <c r="A198" s="10" t="s">
        <v>953</v>
      </c>
      <c r="B198" s="11" t="s">
        <v>954</v>
      </c>
      <c r="C198" s="12" t="s">
        <v>955</v>
      </c>
      <c r="D198" s="12" t="s">
        <v>446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1970</v>
      </c>
    </row>
    <row r="199" spans="1:39" ht="15.75" x14ac:dyDescent="0.25">
      <c r="A199" s="10" t="s">
        <v>956</v>
      </c>
      <c r="B199" s="11" t="s">
        <v>957</v>
      </c>
      <c r="C199" s="12" t="s">
        <v>958</v>
      </c>
      <c r="D199" s="12" t="s">
        <v>446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1970</v>
      </c>
    </row>
    <row r="200" spans="1:39" x14ac:dyDescent="0.25">
      <c r="A200" s="10" t="s">
        <v>959</v>
      </c>
      <c r="B200" s="11" t="s">
        <v>960</v>
      </c>
      <c r="C200" s="12" t="s">
        <v>961</v>
      </c>
      <c r="D200" s="12" t="s">
        <v>491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1970</v>
      </c>
    </row>
    <row r="201" spans="1:39" ht="15.75" x14ac:dyDescent="0.25">
      <c r="A201" s="10" t="s">
        <v>962</v>
      </c>
      <c r="B201" s="11" t="s">
        <v>963</v>
      </c>
      <c r="C201" s="12" t="s">
        <v>964</v>
      </c>
      <c r="D201" s="12" t="s">
        <v>446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1970</v>
      </c>
    </row>
    <row r="202" spans="1:39" ht="15.75" x14ac:dyDescent="0.25">
      <c r="A202" s="10" t="s">
        <v>965</v>
      </c>
      <c r="B202" s="11" t="s">
        <v>966</v>
      </c>
      <c r="C202" s="12" t="s">
        <v>967</v>
      </c>
      <c r="D202" s="12" t="s">
        <v>446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1970</v>
      </c>
    </row>
    <row r="203" spans="1:39" ht="15.75" x14ac:dyDescent="0.25">
      <c r="A203" s="10" t="s">
        <v>968</v>
      </c>
      <c r="B203" s="11" t="s">
        <v>969</v>
      </c>
      <c r="C203" s="12" t="s">
        <v>970</v>
      </c>
      <c r="D203" s="12" t="s">
        <v>446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1970</v>
      </c>
    </row>
    <row r="204" spans="1:39" x14ac:dyDescent="0.25">
      <c r="A204" s="10" t="s">
        <v>971</v>
      </c>
      <c r="B204" s="11" t="s">
        <v>972</v>
      </c>
      <c r="C204" s="12" t="s">
        <v>918</v>
      </c>
      <c r="D204" s="12" t="s">
        <v>442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1972</v>
      </c>
    </row>
    <row r="205" spans="1:39" ht="15.75" x14ac:dyDescent="0.3">
      <c r="A205" s="10" t="s">
        <v>973</v>
      </c>
      <c r="B205" s="11" t="s">
        <v>974</v>
      </c>
      <c r="C205" s="17" t="s">
        <v>2205</v>
      </c>
      <c r="D205" s="12" t="s">
        <v>502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1970</v>
      </c>
    </row>
    <row r="206" spans="1:39" ht="15.75" x14ac:dyDescent="0.25">
      <c r="A206" s="10" t="s">
        <v>975</v>
      </c>
      <c r="B206" s="11" t="s">
        <v>976</v>
      </c>
      <c r="C206" s="12" t="s">
        <v>977</v>
      </c>
      <c r="D206" s="12" t="s">
        <v>446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1970</v>
      </c>
    </row>
    <row r="207" spans="1:39" ht="15.75" x14ac:dyDescent="0.25">
      <c r="A207" s="10" t="s">
        <v>978</v>
      </c>
      <c r="B207" s="11" t="s">
        <v>979</v>
      </c>
      <c r="C207" s="12" t="s">
        <v>980</v>
      </c>
      <c r="D207" s="12" t="s">
        <v>446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1970</v>
      </c>
    </row>
    <row r="208" spans="1:39" x14ac:dyDescent="0.25">
      <c r="A208" s="10" t="s">
        <v>981</v>
      </c>
      <c r="B208" s="11" t="s">
        <v>982</v>
      </c>
      <c r="C208" s="12" t="s">
        <v>983</v>
      </c>
      <c r="D208" s="12" t="s">
        <v>446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1970</v>
      </c>
    </row>
    <row r="209" spans="1:39" ht="15.75" x14ac:dyDescent="0.3">
      <c r="A209" s="10" t="s">
        <v>984</v>
      </c>
      <c r="B209" s="11" t="s">
        <v>985</v>
      </c>
      <c r="C209" s="17" t="s">
        <v>2206</v>
      </c>
      <c r="D209" s="12" t="s">
        <v>446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1970</v>
      </c>
    </row>
    <row r="210" spans="1:39" ht="15.75" x14ac:dyDescent="0.25">
      <c r="A210" s="10" t="s">
        <v>986</v>
      </c>
      <c r="B210" s="11" t="s">
        <v>987</v>
      </c>
      <c r="C210" s="12" t="s">
        <v>988</v>
      </c>
      <c r="D210" s="12" t="s">
        <v>446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1970</v>
      </c>
    </row>
    <row r="211" spans="1:39" ht="15.75" x14ac:dyDescent="0.25">
      <c r="A211" s="10" t="s">
        <v>989</v>
      </c>
      <c r="B211" s="11" t="s">
        <v>990</v>
      </c>
      <c r="C211" s="12" t="s">
        <v>991</v>
      </c>
      <c r="D211" s="12" t="s">
        <v>491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1970</v>
      </c>
    </row>
    <row r="212" spans="1:39" ht="15.75" x14ac:dyDescent="0.25">
      <c r="A212" s="10" t="s">
        <v>992</v>
      </c>
      <c r="B212" s="11" t="s">
        <v>993</v>
      </c>
      <c r="C212" s="12" t="s">
        <v>994</v>
      </c>
      <c r="D212" s="12" t="s">
        <v>453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1970</v>
      </c>
    </row>
    <row r="213" spans="1:39" x14ac:dyDescent="0.25">
      <c r="A213" s="10" t="s">
        <v>995</v>
      </c>
      <c r="B213" s="11" t="s">
        <v>996</v>
      </c>
      <c r="C213" s="12" t="s">
        <v>997</v>
      </c>
      <c r="D213" s="12" t="s">
        <v>446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1970</v>
      </c>
    </row>
    <row r="214" spans="1:39" ht="15.75" x14ac:dyDescent="0.3">
      <c r="A214" s="10" t="s">
        <v>998</v>
      </c>
      <c r="B214" s="11" t="s">
        <v>999</v>
      </c>
      <c r="C214" s="17" t="s">
        <v>2207</v>
      </c>
      <c r="D214" s="12" t="s">
        <v>491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1970</v>
      </c>
    </row>
    <row r="215" spans="1:39" ht="15.75" x14ac:dyDescent="0.3">
      <c r="A215" s="10" t="s">
        <v>1000</v>
      </c>
      <c r="B215" s="11" t="s">
        <v>1001</v>
      </c>
      <c r="C215" s="17" t="s">
        <v>2208</v>
      </c>
      <c r="D215" s="12" t="s">
        <v>453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1970</v>
      </c>
    </row>
    <row r="216" spans="1:39" ht="15.75" x14ac:dyDescent="0.25">
      <c r="A216" s="10" t="s">
        <v>1002</v>
      </c>
      <c r="B216" s="11" t="s">
        <v>1003</v>
      </c>
      <c r="C216" s="12" t="s">
        <v>1004</v>
      </c>
      <c r="D216" s="12" t="s">
        <v>446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1970</v>
      </c>
    </row>
    <row r="217" spans="1:39" ht="16.5" x14ac:dyDescent="0.25">
      <c r="A217" s="10" t="s">
        <v>1005</v>
      </c>
      <c r="B217" s="11" t="s">
        <v>1006</v>
      </c>
      <c r="C217" s="12" t="s">
        <v>912</v>
      </c>
      <c r="D217" s="12" t="s">
        <v>446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1971</v>
      </c>
    </row>
    <row r="218" spans="1:39" x14ac:dyDescent="0.25">
      <c r="A218" s="10" t="s">
        <v>1007</v>
      </c>
      <c r="B218" s="11" t="s">
        <v>1008</v>
      </c>
      <c r="C218" s="12" t="s">
        <v>1009</v>
      </c>
      <c r="D218" s="12" t="s">
        <v>1010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1970</v>
      </c>
    </row>
    <row r="219" spans="1:39" x14ac:dyDescent="0.25">
      <c r="A219" s="10" t="s">
        <v>1011</v>
      </c>
      <c r="B219" s="11" t="s">
        <v>1012</v>
      </c>
      <c r="C219" s="12" t="s">
        <v>1013</v>
      </c>
      <c r="D219" s="12" t="s">
        <v>446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1970</v>
      </c>
    </row>
    <row r="220" spans="1:39" ht="15.75" x14ac:dyDescent="0.3">
      <c r="A220" s="10" t="s">
        <v>1014</v>
      </c>
      <c r="B220" s="11" t="s">
        <v>1015</v>
      </c>
      <c r="C220" s="17" t="s">
        <v>2209</v>
      </c>
      <c r="D220" s="12" t="s">
        <v>1016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1970</v>
      </c>
    </row>
    <row r="221" spans="1:39" ht="15.75" x14ac:dyDescent="0.3">
      <c r="A221" s="10" t="s">
        <v>1017</v>
      </c>
      <c r="B221" s="11" t="s">
        <v>1018</v>
      </c>
      <c r="C221" s="17" t="s">
        <v>2206</v>
      </c>
      <c r="D221" s="12" t="s">
        <v>446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1970</v>
      </c>
    </row>
    <row r="222" spans="1:39" ht="15.75" x14ac:dyDescent="0.3">
      <c r="A222" s="10" t="s">
        <v>1019</v>
      </c>
      <c r="B222" s="11" t="s">
        <v>1020</v>
      </c>
      <c r="C222" s="17" t="s">
        <v>2210</v>
      </c>
      <c r="D222" s="12" t="s">
        <v>491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1977</v>
      </c>
    </row>
    <row r="223" spans="1:39" ht="15.75" x14ac:dyDescent="0.3">
      <c r="A223" s="10" t="s">
        <v>1021</v>
      </c>
      <c r="B223" s="18" t="s">
        <v>1022</v>
      </c>
      <c r="C223" s="17" t="s">
        <v>2211</v>
      </c>
      <c r="D223" s="12" t="s">
        <v>446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1972</v>
      </c>
    </row>
    <row r="224" spans="1:39" x14ac:dyDescent="0.25">
      <c r="A224" s="10" t="s">
        <v>1023</v>
      </c>
      <c r="B224" s="18" t="s">
        <v>2130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1971</v>
      </c>
    </row>
    <row r="225" spans="1:39" x14ac:dyDescent="0.25">
      <c r="A225" s="10" t="s">
        <v>1024</v>
      </c>
      <c r="B225" s="18" t="s">
        <v>1025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1026</v>
      </c>
      <c r="B226" s="18" t="s">
        <v>1027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1971</v>
      </c>
    </row>
    <row r="227" spans="1:39" ht="15.75" x14ac:dyDescent="0.3">
      <c r="A227" s="10" t="s">
        <v>2006</v>
      </c>
      <c r="B227" s="18" t="s">
        <v>2007</v>
      </c>
      <c r="C227" s="17" t="s">
        <v>2212</v>
      </c>
      <c r="D227" s="12" t="s">
        <v>1676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1970</v>
      </c>
    </row>
    <row r="228" spans="1:39" ht="15.75" x14ac:dyDescent="0.3">
      <c r="A228" s="10" t="s">
        <v>2071</v>
      </c>
      <c r="B228" s="18" t="s">
        <v>2117</v>
      </c>
      <c r="C228" s="17" t="s">
        <v>2213</v>
      </c>
      <c r="D228" s="12" t="s">
        <v>446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60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1970</v>
      </c>
    </row>
    <row r="229" spans="1:39" x14ac:dyDescent="0.25">
      <c r="A229" s="80" t="s">
        <v>1028</v>
      </c>
      <c r="B229" s="80"/>
      <c r="C229" s="80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1029</v>
      </c>
      <c r="B230" s="11" t="s">
        <v>1030</v>
      </c>
      <c r="C230" s="12" t="s">
        <v>1031</v>
      </c>
      <c r="D230" s="12" t="s">
        <v>638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1970</v>
      </c>
    </row>
    <row r="231" spans="1:39" x14ac:dyDescent="0.25">
      <c r="A231" s="10" t="s">
        <v>1032</v>
      </c>
      <c r="B231" s="11" t="s">
        <v>1033</v>
      </c>
      <c r="C231" s="12" t="s">
        <v>2131</v>
      </c>
      <c r="D231" s="12" t="s">
        <v>638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1970</v>
      </c>
    </row>
    <row r="232" spans="1:39" ht="15.75" x14ac:dyDescent="0.3">
      <c r="A232" s="10" t="s">
        <v>2074</v>
      </c>
      <c r="B232" s="11" t="s">
        <v>2075</v>
      </c>
      <c r="C232" s="17" t="s">
        <v>2214</v>
      </c>
      <c r="D232" s="12" t="s">
        <v>638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1970</v>
      </c>
    </row>
    <row r="233" spans="1:39" x14ac:dyDescent="0.25">
      <c r="A233" s="80" t="s">
        <v>1034</v>
      </c>
      <c r="B233" s="80"/>
      <c r="C233" s="80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1035</v>
      </c>
      <c r="B234" s="11" t="s">
        <v>1036</v>
      </c>
      <c r="C234" s="12" t="s">
        <v>1037</v>
      </c>
      <c r="D234" s="12" t="s">
        <v>1038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1970</v>
      </c>
    </row>
    <row r="235" spans="1:39" ht="15.75" x14ac:dyDescent="0.25">
      <c r="A235" s="10" t="s">
        <v>1039</v>
      </c>
      <c r="B235" s="11" t="s">
        <v>1040</v>
      </c>
      <c r="C235" s="12" t="s">
        <v>1041</v>
      </c>
      <c r="D235" s="12" t="s">
        <v>446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1970</v>
      </c>
    </row>
    <row r="236" spans="1:39" x14ac:dyDescent="0.25">
      <c r="A236" s="10" t="s">
        <v>1042</v>
      </c>
      <c r="B236" s="11" t="s">
        <v>2398</v>
      </c>
      <c r="C236" s="12" t="s">
        <v>1043</v>
      </c>
      <c r="D236" s="12" t="s">
        <v>1044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1970</v>
      </c>
    </row>
    <row r="237" spans="1:39" x14ac:dyDescent="0.25">
      <c r="A237" s="10" t="s">
        <v>1045</v>
      </c>
      <c r="B237" s="11" t="s">
        <v>1046</v>
      </c>
      <c r="C237" s="12" t="s">
        <v>1043</v>
      </c>
      <c r="D237" s="12" t="s">
        <v>446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1971</v>
      </c>
    </row>
    <row r="238" spans="1:39" x14ac:dyDescent="0.25">
      <c r="A238" s="10" t="s">
        <v>1047</v>
      </c>
      <c r="B238" s="11" t="s">
        <v>1048</v>
      </c>
      <c r="C238" s="12" t="s">
        <v>1049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1050</v>
      </c>
      <c r="B239" s="11" t="s">
        <v>1051</v>
      </c>
      <c r="C239" s="12" t="s">
        <v>1043</v>
      </c>
      <c r="D239" s="12" t="s">
        <v>1052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>
        <f>50</f>
        <v>50</v>
      </c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50</v>
      </c>
      <c r="AL239" s="19">
        <f>S239-AK239</f>
        <v>410</v>
      </c>
      <c r="AM239" s="12" t="s">
        <v>1970</v>
      </c>
    </row>
    <row r="240" spans="1:39" x14ac:dyDescent="0.25">
      <c r="A240" s="10" t="s">
        <v>2417</v>
      </c>
      <c r="B240" s="11" t="s">
        <v>2418</v>
      </c>
      <c r="C240" s="12" t="s">
        <v>1043</v>
      </c>
      <c r="D240" s="12" t="s">
        <v>1052</v>
      </c>
      <c r="E240" s="69">
        <v>0</v>
      </c>
      <c r="F240" s="12"/>
      <c r="G240" s="12"/>
      <c r="H240" s="63"/>
      <c r="I240" s="19"/>
      <c r="J240" s="19"/>
      <c r="K240" s="19"/>
      <c r="L240" s="19">
        <f>500</f>
        <v>500</v>
      </c>
      <c r="M240" s="19"/>
      <c r="N240" s="19"/>
      <c r="O240" s="19"/>
      <c r="P240" s="19"/>
      <c r="Q240" s="19"/>
      <c r="R240" s="19"/>
      <c r="S240" s="19">
        <f t="shared" si="20"/>
        <v>500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>SUM(T240:AJ240)</f>
        <v>0</v>
      </c>
      <c r="AL240" s="19">
        <f>S240-AK240</f>
        <v>500</v>
      </c>
      <c r="AM240" s="12" t="s">
        <v>1970</v>
      </c>
    </row>
    <row r="241" spans="1:39" x14ac:dyDescent="0.25">
      <c r="A241" s="80" t="s">
        <v>1053</v>
      </c>
      <c r="B241" s="80"/>
      <c r="C241" s="80"/>
      <c r="D241" s="9"/>
      <c r="E241" s="69">
        <v>0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0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ref="AK241:AK272" si="23">SUM(T241:AJ241)</f>
        <v>0</v>
      </c>
      <c r="AL241" s="19">
        <f t="shared" ref="AL241:AL304" si="24">S241-AK241</f>
        <v>0</v>
      </c>
      <c r="AM241" s="12"/>
    </row>
    <row r="242" spans="1:39" ht="15.75" x14ac:dyDescent="0.3">
      <c r="A242" s="10" t="s">
        <v>1058</v>
      </c>
      <c r="B242" s="11" t="s">
        <v>1059</v>
      </c>
      <c r="C242" s="17" t="s">
        <v>2215</v>
      </c>
      <c r="D242" s="12" t="s">
        <v>446</v>
      </c>
      <c r="E242" s="69">
        <v>25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25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25</v>
      </c>
      <c r="AM242" s="12" t="s">
        <v>1970</v>
      </c>
    </row>
    <row r="243" spans="1:39" ht="15.75" x14ac:dyDescent="0.3">
      <c r="A243" s="10" t="s">
        <v>1054</v>
      </c>
      <c r="B243" s="11" t="s">
        <v>1055</v>
      </c>
      <c r="C243" s="17" t="s">
        <v>2216</v>
      </c>
      <c r="D243" s="12" t="s">
        <v>446</v>
      </c>
      <c r="E243" s="69">
        <v>29.9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29.9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29.9</v>
      </c>
      <c r="AM243" s="12" t="s">
        <v>1970</v>
      </c>
    </row>
    <row r="244" spans="1:39" ht="15.75" x14ac:dyDescent="0.3">
      <c r="A244" s="10" t="s">
        <v>1056</v>
      </c>
      <c r="B244" s="11" t="s">
        <v>1057</v>
      </c>
      <c r="C244" s="17" t="s">
        <v>2217</v>
      </c>
      <c r="D244" s="12" t="s">
        <v>446</v>
      </c>
      <c r="E244" s="69">
        <v>4300.5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4300.5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4300.5</v>
      </c>
      <c r="AM244" s="12" t="s">
        <v>1970</v>
      </c>
    </row>
    <row r="245" spans="1:39" ht="15.75" x14ac:dyDescent="0.3">
      <c r="A245" s="10" t="s">
        <v>1060</v>
      </c>
      <c r="B245" s="11" t="s">
        <v>1059</v>
      </c>
      <c r="C245" s="17" t="s">
        <v>2215</v>
      </c>
      <c r="D245" s="12" t="s">
        <v>446</v>
      </c>
      <c r="E245" s="69">
        <v>0.48</v>
      </c>
      <c r="F245" s="12"/>
      <c r="G245" s="12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0.48</v>
      </c>
      <c r="T245" s="19"/>
      <c r="U245" s="19"/>
      <c r="V245" s="63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</v>
      </c>
      <c r="AL245" s="19">
        <f t="shared" si="24"/>
        <v>0.48</v>
      </c>
      <c r="AM245" s="12" t="s">
        <v>1972</v>
      </c>
    </row>
    <row r="246" spans="1:39" x14ac:dyDescent="0.25">
      <c r="A246" s="10" t="s">
        <v>1061</v>
      </c>
      <c r="B246" s="11" t="s">
        <v>1062</v>
      </c>
      <c r="C246" s="12"/>
      <c r="D246" s="12" t="s">
        <v>491</v>
      </c>
      <c r="E246" s="69">
        <v>0.69</v>
      </c>
      <c r="F246" s="64"/>
      <c r="G246" s="64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0.69</v>
      </c>
      <c r="T246" s="19"/>
      <c r="U246" s="19"/>
      <c r="V246" s="63">
        <v>0.1</v>
      </c>
      <c r="W246" s="19"/>
      <c r="X246" s="19"/>
      <c r="Y246" s="19">
        <f>0.1</f>
        <v>0.1</v>
      </c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0.2</v>
      </c>
      <c r="AL246" s="19">
        <f t="shared" si="24"/>
        <v>0.48999999999999994</v>
      </c>
      <c r="AM246" s="12" t="s">
        <v>1972</v>
      </c>
    </row>
    <row r="247" spans="1:39" ht="15.75" x14ac:dyDescent="0.3">
      <c r="A247" s="10" t="s">
        <v>1063</v>
      </c>
      <c r="B247" s="11" t="s">
        <v>1064</v>
      </c>
      <c r="C247" s="17" t="s">
        <v>2218</v>
      </c>
      <c r="D247" s="12" t="s">
        <v>446</v>
      </c>
      <c r="E247" s="69">
        <v>717.9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717.9</v>
      </c>
      <c r="T247" s="19"/>
      <c r="U247" s="19"/>
      <c r="V247" s="63">
        <f>11</f>
        <v>11</v>
      </c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11</v>
      </c>
      <c r="AL247" s="19">
        <f t="shared" si="24"/>
        <v>706.9</v>
      </c>
      <c r="AM247" s="12" t="s">
        <v>1970</v>
      </c>
    </row>
    <row r="248" spans="1:39" ht="15.75" x14ac:dyDescent="0.3">
      <c r="A248" s="10" t="s">
        <v>1063</v>
      </c>
      <c r="B248" s="11" t="s">
        <v>1064</v>
      </c>
      <c r="C248" s="17" t="s">
        <v>2218</v>
      </c>
      <c r="D248" s="12" t="s">
        <v>446</v>
      </c>
      <c r="E248" s="69">
        <v>0.49000000000000021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0.49000000000000021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0.49000000000000021</v>
      </c>
      <c r="AM248" s="12" t="s">
        <v>1972</v>
      </c>
    </row>
    <row r="249" spans="1:39" ht="15.75" x14ac:dyDescent="0.3">
      <c r="A249" s="10" t="s">
        <v>1065</v>
      </c>
      <c r="B249" s="11" t="s">
        <v>1066</v>
      </c>
      <c r="C249" s="17" t="s">
        <v>2219</v>
      </c>
      <c r="D249" s="12" t="s">
        <v>446</v>
      </c>
      <c r="E249" s="69">
        <v>73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73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73</v>
      </c>
      <c r="AM249" s="12" t="s">
        <v>1970</v>
      </c>
    </row>
    <row r="250" spans="1:39" x14ac:dyDescent="0.25">
      <c r="A250" s="10" t="s">
        <v>1067</v>
      </c>
      <c r="B250" s="11" t="s">
        <v>1068</v>
      </c>
      <c r="C250" s="12"/>
      <c r="D250" s="12" t="s">
        <v>446</v>
      </c>
      <c r="E250" s="69">
        <v>20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20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20</v>
      </c>
      <c r="AM250" s="12" t="s">
        <v>1970</v>
      </c>
    </row>
    <row r="251" spans="1:39" ht="15.75" x14ac:dyDescent="0.3">
      <c r="A251" s="10" t="s">
        <v>1069</v>
      </c>
      <c r="B251" s="11" t="s">
        <v>1070</v>
      </c>
      <c r="C251" s="17" t="s">
        <v>2220</v>
      </c>
      <c r="D251" s="12" t="s">
        <v>446</v>
      </c>
      <c r="E251" s="69">
        <v>250.29999999999998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250.29999999999998</v>
      </c>
      <c r="T251" s="19"/>
      <c r="U251" s="19"/>
      <c r="V251" s="63">
        <f>1+10</f>
        <v>11</v>
      </c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11</v>
      </c>
      <c r="AL251" s="19">
        <f t="shared" si="24"/>
        <v>239.29999999999998</v>
      </c>
      <c r="AM251" s="12" t="s">
        <v>1970</v>
      </c>
    </row>
    <row r="252" spans="1:39" ht="15.75" x14ac:dyDescent="0.3">
      <c r="A252" s="10" t="s">
        <v>1069</v>
      </c>
      <c r="B252" s="11" t="s">
        <v>1070</v>
      </c>
      <c r="C252" s="17" t="s">
        <v>2220</v>
      </c>
      <c r="D252" s="12" t="s">
        <v>446</v>
      </c>
      <c r="E252" s="69">
        <v>0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0</v>
      </c>
      <c r="T252" s="19"/>
      <c r="U252" s="19"/>
      <c r="V252" s="63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0</v>
      </c>
      <c r="AL252" s="19">
        <f t="shared" si="24"/>
        <v>0</v>
      </c>
      <c r="AM252" s="12" t="s">
        <v>1972</v>
      </c>
    </row>
    <row r="253" spans="1:39" ht="15.75" x14ac:dyDescent="0.3">
      <c r="A253" s="10" t="s">
        <v>1071</v>
      </c>
      <c r="B253" s="11" t="s">
        <v>1072</v>
      </c>
      <c r="C253" s="17" t="s">
        <v>2221</v>
      </c>
      <c r="D253" s="12" t="s">
        <v>491</v>
      </c>
      <c r="E253" s="69">
        <v>872</v>
      </c>
      <c r="F253" s="12"/>
      <c r="G253" s="12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f t="shared" si="20"/>
        <v>872</v>
      </c>
      <c r="T253" s="19"/>
      <c r="U253" s="19"/>
      <c r="V253" s="63">
        <v>1</v>
      </c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871</v>
      </c>
      <c r="AM253" s="12" t="s">
        <v>1970</v>
      </c>
    </row>
    <row r="254" spans="1:39" ht="15.75" x14ac:dyDescent="0.3">
      <c r="A254" s="10" t="s">
        <v>1071</v>
      </c>
      <c r="B254" s="11" t="s">
        <v>1072</v>
      </c>
      <c r="C254" s="17" t="s">
        <v>2221</v>
      </c>
      <c r="D254" s="12" t="s">
        <v>491</v>
      </c>
      <c r="E254" s="69">
        <v>0</v>
      </c>
      <c r="F254" s="46"/>
      <c r="G254" s="46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>
        <f>2</f>
        <v>2</v>
      </c>
      <c r="S254" s="19">
        <f t="shared" si="20"/>
        <v>2</v>
      </c>
      <c r="T254" s="19"/>
      <c r="U254" s="19">
        <f>1</f>
        <v>1</v>
      </c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1</v>
      </c>
      <c r="AL254" s="19">
        <f t="shared" si="24"/>
        <v>1</v>
      </c>
      <c r="AM254" s="12" t="s">
        <v>1972</v>
      </c>
    </row>
    <row r="255" spans="1:39" ht="15.75" x14ac:dyDescent="0.3">
      <c r="A255" s="10" t="s">
        <v>1073</v>
      </c>
      <c r="B255" s="11" t="s">
        <v>1074</v>
      </c>
      <c r="C255" s="17" t="s">
        <v>2222</v>
      </c>
      <c r="D255" s="12" t="s">
        <v>446</v>
      </c>
      <c r="E255" s="69">
        <v>234.75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234.75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234.75</v>
      </c>
      <c r="AM255" s="12" t="s">
        <v>1970</v>
      </c>
    </row>
    <row r="256" spans="1:39" ht="15.75" x14ac:dyDescent="0.3">
      <c r="A256" s="10" t="s">
        <v>1073</v>
      </c>
      <c r="B256" s="11" t="s">
        <v>1074</v>
      </c>
      <c r="C256" s="17" t="s">
        <v>2222</v>
      </c>
      <c r="D256" s="12" t="s">
        <v>446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1972</v>
      </c>
    </row>
    <row r="257" spans="1:39" ht="15.75" x14ac:dyDescent="0.3">
      <c r="A257" s="10" t="s">
        <v>1075</v>
      </c>
      <c r="B257" s="11" t="s">
        <v>1076</v>
      </c>
      <c r="C257" s="17" t="s">
        <v>2223</v>
      </c>
      <c r="D257" s="12" t="s">
        <v>491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1970</v>
      </c>
    </row>
    <row r="258" spans="1:39" ht="15.75" x14ac:dyDescent="0.3">
      <c r="A258" s="10" t="s">
        <v>1077</v>
      </c>
      <c r="B258" s="11" t="s">
        <v>1078</v>
      </c>
      <c r="C258" s="17" t="s">
        <v>2224</v>
      </c>
      <c r="D258" s="12" t="s">
        <v>491</v>
      </c>
      <c r="E258" s="69">
        <v>0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0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0</v>
      </c>
      <c r="AM258" s="12" t="s">
        <v>1970</v>
      </c>
    </row>
    <row r="259" spans="1:39" ht="15.75" x14ac:dyDescent="0.3">
      <c r="A259" s="10" t="s">
        <v>1079</v>
      </c>
      <c r="B259" s="11" t="s">
        <v>1080</v>
      </c>
      <c r="C259" s="17" t="s">
        <v>2225</v>
      </c>
      <c r="D259" s="12" t="s">
        <v>446</v>
      </c>
      <c r="E259" s="69">
        <v>68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68</v>
      </c>
      <c r="T259" s="19"/>
      <c r="U259" s="19"/>
      <c r="V259" s="63"/>
      <c r="W259" s="19">
        <f>20</f>
        <v>20</v>
      </c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20</v>
      </c>
      <c r="AL259" s="19">
        <f t="shared" si="24"/>
        <v>48</v>
      </c>
      <c r="AM259" s="12" t="s">
        <v>1970</v>
      </c>
    </row>
    <row r="260" spans="1:39" ht="15.75" x14ac:dyDescent="0.3">
      <c r="A260" s="10" t="s">
        <v>1081</v>
      </c>
      <c r="B260" s="11" t="s">
        <v>1082</v>
      </c>
      <c r="C260" s="17" t="s">
        <v>2226</v>
      </c>
      <c r="D260" s="12" t="s">
        <v>491</v>
      </c>
      <c r="E260" s="69">
        <v>449.5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si="20"/>
        <v>449.5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449.5</v>
      </c>
      <c r="AM260" s="12" t="s">
        <v>1970</v>
      </c>
    </row>
    <row r="261" spans="1:39" ht="15.75" x14ac:dyDescent="0.3">
      <c r="A261" s="10" t="s">
        <v>1083</v>
      </c>
      <c r="B261" s="11" t="s">
        <v>1084</v>
      </c>
      <c r="C261" s="17" t="s">
        <v>2227</v>
      </c>
      <c r="D261" s="12" t="s">
        <v>446</v>
      </c>
      <c r="E261" s="69">
        <v>280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ref="S261:S292" si="25">SUM(E261:R261)</f>
        <v>280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280</v>
      </c>
      <c r="AM261" s="12" t="s">
        <v>1970</v>
      </c>
    </row>
    <row r="262" spans="1:39" ht="15.75" x14ac:dyDescent="0.3">
      <c r="A262" s="10" t="s">
        <v>1083</v>
      </c>
      <c r="B262" s="11" t="s">
        <v>1084</v>
      </c>
      <c r="C262" s="17" t="s">
        <v>2227</v>
      </c>
      <c r="D262" s="12" t="s">
        <v>446</v>
      </c>
      <c r="E262" s="69">
        <v>0.9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0.9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0.9</v>
      </c>
      <c r="AM262" s="12" t="s">
        <v>1972</v>
      </c>
    </row>
    <row r="263" spans="1:39" ht="15.75" x14ac:dyDescent="0.3">
      <c r="A263" s="10" t="s">
        <v>1085</v>
      </c>
      <c r="B263" s="11" t="s">
        <v>1086</v>
      </c>
      <c r="C263" s="17" t="s">
        <v>2228</v>
      </c>
      <c r="D263" s="12" t="s">
        <v>446</v>
      </c>
      <c r="E263" s="69">
        <v>70.599999999999994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70.599999999999994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70.599999999999994</v>
      </c>
      <c r="AM263" s="12" t="s">
        <v>1970</v>
      </c>
    </row>
    <row r="264" spans="1:39" ht="15.75" x14ac:dyDescent="0.3">
      <c r="A264" s="10" t="s">
        <v>1085</v>
      </c>
      <c r="B264" s="11" t="s">
        <v>1086</v>
      </c>
      <c r="C264" s="17" t="s">
        <v>2228</v>
      </c>
      <c r="D264" s="12" t="s">
        <v>446</v>
      </c>
      <c r="E264" s="69">
        <v>0.75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0.75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0.75</v>
      </c>
      <c r="AM264" s="12" t="s">
        <v>1972</v>
      </c>
    </row>
    <row r="265" spans="1:39" ht="15.75" x14ac:dyDescent="0.3">
      <c r="A265" s="10" t="s">
        <v>1087</v>
      </c>
      <c r="B265" s="11" t="s">
        <v>1088</v>
      </c>
      <c r="C265" s="17" t="s">
        <v>2229</v>
      </c>
      <c r="D265" s="12" t="s">
        <v>446</v>
      </c>
      <c r="E265" s="69">
        <v>55.5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55.5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55.5</v>
      </c>
      <c r="AM265" s="12" t="s">
        <v>1970</v>
      </c>
    </row>
    <row r="266" spans="1:39" ht="15.75" x14ac:dyDescent="0.3">
      <c r="A266" s="10" t="s">
        <v>1089</v>
      </c>
      <c r="B266" s="11" t="s">
        <v>1090</v>
      </c>
      <c r="C266" s="17" t="s">
        <v>2230</v>
      </c>
      <c r="D266" s="12" t="s">
        <v>446</v>
      </c>
      <c r="E266" s="69">
        <v>74.7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74.7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74.7</v>
      </c>
      <c r="AM266" s="12" t="s">
        <v>1970</v>
      </c>
    </row>
    <row r="267" spans="1:39" ht="15.75" x14ac:dyDescent="0.3">
      <c r="A267" s="10" t="s">
        <v>1091</v>
      </c>
      <c r="B267" s="11" t="s">
        <v>1092</v>
      </c>
      <c r="C267" s="17" t="s">
        <v>2231</v>
      </c>
      <c r="D267" s="12" t="s">
        <v>491</v>
      </c>
      <c r="E267" s="69">
        <v>8.5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>
        <f t="shared" si="25"/>
        <v>8.5</v>
      </c>
      <c r="T267" s="19"/>
      <c r="U267" s="19"/>
      <c r="V267" s="63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0</v>
      </c>
      <c r="AL267" s="19">
        <f t="shared" si="24"/>
        <v>8.5</v>
      </c>
      <c r="AM267" s="12" t="s">
        <v>1970</v>
      </c>
    </row>
    <row r="268" spans="1:39" ht="15.75" x14ac:dyDescent="0.3">
      <c r="A268" s="10" t="s">
        <v>1093</v>
      </c>
      <c r="B268" s="11" t="s">
        <v>1094</v>
      </c>
      <c r="C268" s="17" t="s">
        <v>2232</v>
      </c>
      <c r="D268" s="12" t="s">
        <v>446</v>
      </c>
      <c r="E268" s="69">
        <v>50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>
        <f>50</f>
        <v>50</v>
      </c>
      <c r="S268" s="19">
        <f t="shared" si="25"/>
        <v>100</v>
      </c>
      <c r="T268" s="19"/>
      <c r="U268" s="19"/>
      <c r="V268" s="63"/>
      <c r="W268" s="19"/>
      <c r="X268" s="19">
        <f>25</f>
        <v>25</v>
      </c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25</v>
      </c>
      <c r="AL268" s="19">
        <f t="shared" si="24"/>
        <v>75</v>
      </c>
      <c r="AM268" s="12" t="s">
        <v>1970</v>
      </c>
    </row>
    <row r="269" spans="1:39" x14ac:dyDescent="0.25">
      <c r="A269" s="10" t="s">
        <v>1095</v>
      </c>
      <c r="B269" s="11" t="s">
        <v>1096</v>
      </c>
      <c r="C269" s="12"/>
      <c r="D269" s="12" t="s">
        <v>446</v>
      </c>
      <c r="E269" s="69">
        <v>2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2</v>
      </c>
      <c r="T269" s="19"/>
      <c r="U269" s="19">
        <f>1</f>
        <v>1</v>
      </c>
      <c r="V269" s="63">
        <v>1</v>
      </c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2</v>
      </c>
      <c r="AL269" s="19">
        <f t="shared" si="24"/>
        <v>0</v>
      </c>
      <c r="AM269" s="12" t="s">
        <v>1972</v>
      </c>
    </row>
    <row r="270" spans="1:39" ht="15.75" x14ac:dyDescent="0.3">
      <c r="A270" s="10" t="s">
        <v>1097</v>
      </c>
      <c r="B270" s="11" t="s">
        <v>2155</v>
      </c>
      <c r="C270" s="17" t="s">
        <v>2233</v>
      </c>
      <c r="D270" s="12" t="s">
        <v>446</v>
      </c>
      <c r="E270" s="69">
        <v>800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800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800</v>
      </c>
      <c r="AM270" s="12" t="s">
        <v>1970</v>
      </c>
    </row>
    <row r="271" spans="1:39" x14ac:dyDescent="0.25">
      <c r="A271" s="10" t="s">
        <v>1098</v>
      </c>
      <c r="B271" s="11" t="s">
        <v>1099</v>
      </c>
      <c r="C271" s="12" t="s">
        <v>1100</v>
      </c>
      <c r="D271" s="12" t="s">
        <v>446</v>
      </c>
      <c r="E271" s="69">
        <v>85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85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85</v>
      </c>
      <c r="AM271" s="12" t="s">
        <v>1970</v>
      </c>
    </row>
    <row r="272" spans="1:39" ht="15.75" x14ac:dyDescent="0.3">
      <c r="A272" s="10" t="s">
        <v>1101</v>
      </c>
      <c r="B272" s="11" t="s">
        <v>1102</v>
      </c>
      <c r="C272" s="17" t="s">
        <v>2234</v>
      </c>
      <c r="D272" s="12" t="s">
        <v>446</v>
      </c>
      <c r="E272" s="69">
        <v>37.9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37.9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37.9</v>
      </c>
      <c r="AM272" s="12" t="s">
        <v>1970</v>
      </c>
    </row>
    <row r="273" spans="1:39" ht="15.75" x14ac:dyDescent="0.3">
      <c r="A273" s="10" t="s">
        <v>1103</v>
      </c>
      <c r="B273" s="11" t="s">
        <v>1104</v>
      </c>
      <c r="C273" s="17" t="s">
        <v>2235</v>
      </c>
      <c r="D273" s="12" t="s">
        <v>446</v>
      </c>
      <c r="E273" s="69">
        <v>20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20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ref="AK273:AK304" si="26">SUM(T273:AJ273)</f>
        <v>0</v>
      </c>
      <c r="AL273" s="19">
        <f t="shared" si="24"/>
        <v>20</v>
      </c>
      <c r="AM273" s="12" t="s">
        <v>1970</v>
      </c>
    </row>
    <row r="274" spans="1:39" ht="15.75" x14ac:dyDescent="0.3">
      <c r="A274" s="10" t="s">
        <v>1105</v>
      </c>
      <c r="B274" s="11" t="s">
        <v>1106</v>
      </c>
      <c r="C274" s="17" t="s">
        <v>2236</v>
      </c>
      <c r="D274" s="12" t="s">
        <v>463</v>
      </c>
      <c r="E274" s="69">
        <v>2.8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2.8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6"/>
        <v>0</v>
      </c>
      <c r="AL274" s="19">
        <f t="shared" si="24"/>
        <v>2.8</v>
      </c>
      <c r="AM274" s="12" t="s">
        <v>1972</v>
      </c>
    </row>
    <row r="275" spans="1:39" ht="15.75" x14ac:dyDescent="0.3">
      <c r="A275" s="10" t="s">
        <v>1107</v>
      </c>
      <c r="B275" s="11" t="s">
        <v>1108</v>
      </c>
      <c r="C275" s="17" t="s">
        <v>2237</v>
      </c>
      <c r="D275" s="12" t="s">
        <v>446</v>
      </c>
      <c r="E275" s="69">
        <v>18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18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6"/>
        <v>0</v>
      </c>
      <c r="AL275" s="19">
        <f t="shared" si="24"/>
        <v>18</v>
      </c>
      <c r="AM275" s="12" t="s">
        <v>1970</v>
      </c>
    </row>
    <row r="276" spans="1:39" ht="15.75" x14ac:dyDescent="0.3">
      <c r="A276" s="10" t="s">
        <v>1109</v>
      </c>
      <c r="B276" s="11" t="s">
        <v>1110</v>
      </c>
      <c r="C276" s="17" t="s">
        <v>2238</v>
      </c>
      <c r="D276" s="12" t="s">
        <v>446</v>
      </c>
      <c r="E276" s="69">
        <v>0.8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0.8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6"/>
        <v>0</v>
      </c>
      <c r="AL276" s="19">
        <f t="shared" si="24"/>
        <v>0.8</v>
      </c>
      <c r="AM276" s="12" t="s">
        <v>1972</v>
      </c>
    </row>
    <row r="277" spans="1:39" x14ac:dyDescent="0.25">
      <c r="A277" s="10" t="s">
        <v>1111</v>
      </c>
      <c r="B277" s="11" t="s">
        <v>1112</v>
      </c>
      <c r="C277" s="12"/>
      <c r="D277" s="12" t="s">
        <v>446</v>
      </c>
      <c r="E277" s="69">
        <v>2.5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2.5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6"/>
        <v>0</v>
      </c>
      <c r="AL277" s="19">
        <f t="shared" si="24"/>
        <v>2.5</v>
      </c>
      <c r="AM277" s="12" t="s">
        <v>1972</v>
      </c>
    </row>
    <row r="278" spans="1:39" ht="15.75" x14ac:dyDescent="0.3">
      <c r="A278" s="10" t="s">
        <v>1113</v>
      </c>
      <c r="B278" s="11" t="s">
        <v>1114</v>
      </c>
      <c r="C278" s="17" t="s">
        <v>2239</v>
      </c>
      <c r="D278" s="12" t="s">
        <v>446</v>
      </c>
      <c r="E278" s="69">
        <v>0.4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0.4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6"/>
        <v>0</v>
      </c>
      <c r="AL278" s="19">
        <f t="shared" si="24"/>
        <v>0.4</v>
      </c>
      <c r="AM278" s="12" t="s">
        <v>1972</v>
      </c>
    </row>
    <row r="279" spans="1:39" ht="15.75" x14ac:dyDescent="0.3">
      <c r="A279" s="10" t="s">
        <v>1115</v>
      </c>
      <c r="B279" s="11" t="s">
        <v>1116</v>
      </c>
      <c r="C279" s="17" t="s">
        <v>2240</v>
      </c>
      <c r="D279" s="12" t="s">
        <v>446</v>
      </c>
      <c r="E279" s="69">
        <v>0.2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0.2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6"/>
        <v>0</v>
      </c>
      <c r="AL279" s="19">
        <f t="shared" si="24"/>
        <v>0.2</v>
      </c>
      <c r="AM279" s="12" t="s">
        <v>1972</v>
      </c>
    </row>
    <row r="280" spans="1:39" x14ac:dyDescent="0.25">
      <c r="A280" s="10" t="s">
        <v>1117</v>
      </c>
      <c r="B280" s="11" t="s">
        <v>1118</v>
      </c>
      <c r="C280" s="12"/>
      <c r="D280" s="12" t="s">
        <v>446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6"/>
        <v>0</v>
      </c>
      <c r="AL280" s="19">
        <f t="shared" si="24"/>
        <v>0</v>
      </c>
      <c r="AM280" s="12" t="s">
        <v>1972</v>
      </c>
    </row>
    <row r="281" spans="1:39" x14ac:dyDescent="0.25">
      <c r="A281" s="10" t="s">
        <v>1119</v>
      </c>
      <c r="B281" s="11" t="s">
        <v>1120</v>
      </c>
      <c r="C281" s="12"/>
      <c r="D281" s="12" t="s">
        <v>446</v>
      </c>
      <c r="E281" s="69">
        <v>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6"/>
        <v>0</v>
      </c>
      <c r="AL281" s="19">
        <f t="shared" si="24"/>
        <v>0</v>
      </c>
      <c r="AM281" s="12" t="s">
        <v>1972</v>
      </c>
    </row>
    <row r="282" spans="1:39" ht="15.75" x14ac:dyDescent="0.3">
      <c r="A282" s="10" t="s">
        <v>1121</v>
      </c>
      <c r="B282" s="11" t="s">
        <v>1122</v>
      </c>
      <c r="C282" s="17" t="s">
        <v>2241</v>
      </c>
      <c r="D282" s="12" t="s">
        <v>446</v>
      </c>
      <c r="E282" s="69">
        <v>40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>
        <f t="shared" si="25"/>
        <v>40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6"/>
        <v>0</v>
      </c>
      <c r="AL282" s="19">
        <f t="shared" si="24"/>
        <v>40</v>
      </c>
      <c r="AM282" s="12" t="s">
        <v>1970</v>
      </c>
    </row>
    <row r="283" spans="1:39" x14ac:dyDescent="0.25">
      <c r="A283" s="10" t="s">
        <v>1123</v>
      </c>
      <c r="B283" s="11" t="s">
        <v>1124</v>
      </c>
      <c r="C283" s="12"/>
      <c r="D283" s="12" t="s">
        <v>446</v>
      </c>
      <c r="E283" s="69">
        <v>0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>
        <f>1</f>
        <v>1</v>
      </c>
      <c r="S283" s="19">
        <f t="shared" si="25"/>
        <v>1</v>
      </c>
      <c r="T283" s="19"/>
      <c r="U283" s="19"/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6"/>
        <v>0</v>
      </c>
      <c r="AL283" s="19">
        <f t="shared" si="24"/>
        <v>1</v>
      </c>
      <c r="AM283" s="12" t="s">
        <v>1972</v>
      </c>
    </row>
    <row r="284" spans="1:39" x14ac:dyDescent="0.25">
      <c r="A284" s="10" t="s">
        <v>1125</v>
      </c>
      <c r="B284" s="11" t="s">
        <v>1126</v>
      </c>
      <c r="C284" s="12"/>
      <c r="D284" s="12" t="s">
        <v>446</v>
      </c>
      <c r="E284" s="69">
        <v>1.095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1.095</v>
      </c>
      <c r="T284" s="19"/>
      <c r="U284" s="19">
        <f>0.5</f>
        <v>0.5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6"/>
        <v>0.5</v>
      </c>
      <c r="AL284" s="19">
        <f t="shared" si="24"/>
        <v>0.59499999999999997</v>
      </c>
      <c r="AM284" s="12" t="s">
        <v>1972</v>
      </c>
    </row>
    <row r="285" spans="1:39" x14ac:dyDescent="0.25">
      <c r="A285" s="10" t="s">
        <v>1127</v>
      </c>
      <c r="B285" s="11" t="s">
        <v>1128</v>
      </c>
      <c r="C285" s="12"/>
      <c r="D285" s="12" t="s">
        <v>446</v>
      </c>
      <c r="E285" s="69">
        <v>1.06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1.06</v>
      </c>
      <c r="T285" s="19"/>
      <c r="U285" s="19">
        <f>0.5</f>
        <v>0.5</v>
      </c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6"/>
        <v>0.5</v>
      </c>
      <c r="AL285" s="19">
        <f t="shared" si="24"/>
        <v>0.56000000000000005</v>
      </c>
      <c r="AM285" s="12" t="s">
        <v>1972</v>
      </c>
    </row>
    <row r="286" spans="1:39" x14ac:dyDescent="0.25">
      <c r="A286" s="10" t="s">
        <v>1129</v>
      </c>
      <c r="B286" s="11" t="s">
        <v>1130</v>
      </c>
      <c r="C286" s="12"/>
      <c r="D286" s="12" t="s">
        <v>446</v>
      </c>
      <c r="E286" s="69">
        <v>1000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1000</v>
      </c>
      <c r="T286" s="19"/>
      <c r="U286" s="19"/>
      <c r="V286" s="63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6"/>
        <v>0</v>
      </c>
      <c r="AL286" s="19">
        <f t="shared" si="24"/>
        <v>1000</v>
      </c>
      <c r="AM286" s="12" t="s">
        <v>1970</v>
      </c>
    </row>
    <row r="287" spans="1:39" ht="15.75" x14ac:dyDescent="0.3">
      <c r="A287" s="10" t="s">
        <v>1131</v>
      </c>
      <c r="B287" s="11" t="s">
        <v>1132</v>
      </c>
      <c r="C287" s="17" t="s">
        <v>2242</v>
      </c>
      <c r="D287" s="12" t="s">
        <v>446</v>
      </c>
      <c r="E287" s="69">
        <v>54</v>
      </c>
      <c r="F287" s="12"/>
      <c r="G287" s="12"/>
      <c r="H287" s="19"/>
      <c r="I287" s="19"/>
      <c r="J287" s="19"/>
      <c r="K287" s="19"/>
      <c r="L287" s="19">
        <f>25</f>
        <v>25</v>
      </c>
      <c r="M287" s="19"/>
      <c r="N287" s="19"/>
      <c r="O287" s="19"/>
      <c r="P287" s="19"/>
      <c r="Q287" s="19"/>
      <c r="R287" s="19"/>
      <c r="S287" s="19">
        <f t="shared" si="25"/>
        <v>79</v>
      </c>
      <c r="T287" s="19"/>
      <c r="U287" s="19">
        <f>3</f>
        <v>3</v>
      </c>
      <c r="V287" s="63">
        <v>1</v>
      </c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6"/>
        <v>4</v>
      </c>
      <c r="AL287" s="19">
        <f t="shared" si="24"/>
        <v>75</v>
      </c>
      <c r="AM287" s="12" t="s">
        <v>1970</v>
      </c>
    </row>
    <row r="288" spans="1:39" ht="15.75" x14ac:dyDescent="0.3">
      <c r="A288" s="10" t="s">
        <v>1131</v>
      </c>
      <c r="B288" s="11" t="s">
        <v>1133</v>
      </c>
      <c r="C288" s="17" t="s">
        <v>2242</v>
      </c>
      <c r="D288" s="12" t="s">
        <v>446</v>
      </c>
      <c r="E288" s="69">
        <v>0</v>
      </c>
      <c r="F288" s="12"/>
      <c r="G288" s="12"/>
      <c r="H288" s="19"/>
      <c r="I288" s="19"/>
      <c r="J288" s="19"/>
      <c r="K288" s="19"/>
      <c r="L288" s="19">
        <f>1</f>
        <v>1</v>
      </c>
      <c r="M288" s="19"/>
      <c r="N288" s="19"/>
      <c r="O288" s="19"/>
      <c r="P288" s="19"/>
      <c r="Q288" s="19"/>
      <c r="R288" s="19"/>
      <c r="S288" s="19">
        <f t="shared" si="25"/>
        <v>1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6"/>
        <v>0</v>
      </c>
      <c r="AL288" s="19">
        <f t="shared" si="24"/>
        <v>1</v>
      </c>
      <c r="AM288" s="12" t="s">
        <v>1972</v>
      </c>
    </row>
    <row r="289" spans="1:39" ht="15.75" x14ac:dyDescent="0.3">
      <c r="A289" s="10" t="s">
        <v>1134</v>
      </c>
      <c r="B289" s="11" t="s">
        <v>1135</v>
      </c>
      <c r="C289" s="17" t="s">
        <v>2243</v>
      </c>
      <c r="D289" s="12" t="s">
        <v>446</v>
      </c>
      <c r="E289" s="69">
        <v>575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575</v>
      </c>
      <c r="T289" s="19"/>
      <c r="U289" s="19"/>
      <c r="V289" s="63"/>
      <c r="W289" s="19">
        <f>10</f>
        <v>10</v>
      </c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6"/>
        <v>10</v>
      </c>
      <c r="AL289" s="19">
        <f t="shared" si="24"/>
        <v>565</v>
      </c>
      <c r="AM289" s="12" t="s">
        <v>1970</v>
      </c>
    </row>
    <row r="290" spans="1:39" ht="15.75" x14ac:dyDescent="0.3">
      <c r="A290" s="10" t="s">
        <v>1134</v>
      </c>
      <c r="B290" s="11" t="s">
        <v>1135</v>
      </c>
      <c r="C290" s="17" t="s">
        <v>2243</v>
      </c>
      <c r="D290" s="12" t="s">
        <v>446</v>
      </c>
      <c r="E290" s="69">
        <v>0.25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0.25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6"/>
        <v>0</v>
      </c>
      <c r="AL290" s="19">
        <f t="shared" si="24"/>
        <v>0.25</v>
      </c>
      <c r="AM290" s="12" t="s">
        <v>1972</v>
      </c>
    </row>
    <row r="291" spans="1:39" ht="15.75" x14ac:dyDescent="0.3">
      <c r="A291" s="10" t="s">
        <v>1136</v>
      </c>
      <c r="B291" s="11" t="s">
        <v>1137</v>
      </c>
      <c r="C291" s="17" t="s">
        <v>2244</v>
      </c>
      <c r="D291" s="12" t="s">
        <v>446</v>
      </c>
      <c r="E291" s="69">
        <v>5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>
        <f t="shared" si="25"/>
        <v>5</v>
      </c>
      <c r="T291" s="19"/>
      <c r="U291" s="19"/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6"/>
        <v>0</v>
      </c>
      <c r="AL291" s="19">
        <f t="shared" si="24"/>
        <v>5</v>
      </c>
      <c r="AM291" s="12" t="s">
        <v>1970</v>
      </c>
    </row>
    <row r="292" spans="1:39" x14ac:dyDescent="0.25">
      <c r="A292" s="10" t="s">
        <v>1138</v>
      </c>
      <c r="B292" s="11" t="s">
        <v>1139</v>
      </c>
      <c r="C292" s="12"/>
      <c r="D292" s="12" t="s">
        <v>446</v>
      </c>
      <c r="E292" s="69">
        <v>0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>
        <f>2</f>
        <v>2</v>
      </c>
      <c r="S292" s="19">
        <f t="shared" si="25"/>
        <v>2</v>
      </c>
      <c r="T292" s="19"/>
      <c r="U292" s="19">
        <f>1</f>
        <v>1</v>
      </c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6"/>
        <v>1</v>
      </c>
      <c r="AL292" s="19">
        <f t="shared" si="24"/>
        <v>1</v>
      </c>
      <c r="AM292" s="12" t="s">
        <v>1972</v>
      </c>
    </row>
    <row r="293" spans="1:39" x14ac:dyDescent="0.25">
      <c r="A293" s="10" t="s">
        <v>1140</v>
      </c>
      <c r="B293" s="11" t="s">
        <v>1141</v>
      </c>
      <c r="C293" s="12"/>
      <c r="D293" s="12" t="s">
        <v>446</v>
      </c>
      <c r="E293" s="69">
        <v>0.3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ref="S293:S324" si="27">SUM(E293:R293)</f>
        <v>0.3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6"/>
        <v>0</v>
      </c>
      <c r="AL293" s="19">
        <f t="shared" si="24"/>
        <v>0.3</v>
      </c>
      <c r="AM293" s="12" t="s">
        <v>1970</v>
      </c>
    </row>
    <row r="294" spans="1:39" x14ac:dyDescent="0.25">
      <c r="A294" s="10" t="s">
        <v>1142</v>
      </c>
      <c r="B294" s="11" t="s">
        <v>1143</v>
      </c>
      <c r="C294" s="12"/>
      <c r="D294" s="12" t="s">
        <v>446</v>
      </c>
      <c r="E294" s="69">
        <v>5.5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7"/>
        <v>5.5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6"/>
        <v>0</v>
      </c>
      <c r="AL294" s="19">
        <f t="shared" si="24"/>
        <v>5.5</v>
      </c>
      <c r="AM294" s="12" t="s">
        <v>1972</v>
      </c>
    </row>
    <row r="295" spans="1:39" ht="15.75" x14ac:dyDescent="0.3">
      <c r="A295" s="10" t="s">
        <v>1144</v>
      </c>
      <c r="B295" s="11" t="s">
        <v>1145</v>
      </c>
      <c r="C295" s="17" t="s">
        <v>2245</v>
      </c>
      <c r="D295" s="12" t="s">
        <v>446</v>
      </c>
      <c r="E295" s="69">
        <v>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7"/>
        <v>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6"/>
        <v>0</v>
      </c>
      <c r="AL295" s="19">
        <f t="shared" si="24"/>
        <v>0</v>
      </c>
      <c r="AM295" s="12" t="s">
        <v>1970</v>
      </c>
    </row>
    <row r="296" spans="1:39" x14ac:dyDescent="0.25">
      <c r="A296" s="10" t="s">
        <v>1146</v>
      </c>
      <c r="B296" s="11" t="s">
        <v>1147</v>
      </c>
      <c r="C296" s="12"/>
      <c r="D296" s="12" t="s">
        <v>446</v>
      </c>
      <c r="E296" s="69">
        <v>200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7"/>
        <v>200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6"/>
        <v>0</v>
      </c>
      <c r="AL296" s="19">
        <f t="shared" si="24"/>
        <v>200</v>
      </c>
      <c r="AM296" s="12" t="s">
        <v>1970</v>
      </c>
    </row>
    <row r="297" spans="1:39" x14ac:dyDescent="0.25">
      <c r="A297" s="10" t="s">
        <v>1148</v>
      </c>
      <c r="B297" s="11" t="s">
        <v>1149</v>
      </c>
      <c r="C297" s="12"/>
      <c r="D297" s="12" t="s">
        <v>491</v>
      </c>
      <c r="E297" s="69">
        <v>1.2000000000000002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7"/>
        <v>1.2000000000000002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6"/>
        <v>0</v>
      </c>
      <c r="AL297" s="19">
        <f t="shared" si="24"/>
        <v>1.2000000000000002</v>
      </c>
      <c r="AM297" s="12" t="s">
        <v>1972</v>
      </c>
    </row>
    <row r="298" spans="1:39" x14ac:dyDescent="0.25">
      <c r="A298" s="10" t="s">
        <v>1150</v>
      </c>
      <c r="B298" s="11" t="s">
        <v>1151</v>
      </c>
      <c r="C298" s="12"/>
      <c r="D298" s="12"/>
      <c r="E298" s="69">
        <v>24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7"/>
        <v>24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6"/>
        <v>0</v>
      </c>
      <c r="AL298" s="19">
        <f t="shared" si="24"/>
        <v>24</v>
      </c>
      <c r="AM298" s="12" t="s">
        <v>1970</v>
      </c>
    </row>
    <row r="299" spans="1:39" ht="15.75" x14ac:dyDescent="0.3">
      <c r="A299" s="10" t="s">
        <v>1152</v>
      </c>
      <c r="B299" s="11" t="s">
        <v>1153</v>
      </c>
      <c r="C299" s="17" t="s">
        <v>2246</v>
      </c>
      <c r="D299" s="12"/>
      <c r="E299" s="69">
        <v>23.8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>
        <f t="shared" si="27"/>
        <v>23.8</v>
      </c>
      <c r="T299" s="19"/>
      <c r="U299" s="19"/>
      <c r="V299" s="63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6"/>
        <v>0</v>
      </c>
      <c r="AL299" s="19">
        <f t="shared" si="24"/>
        <v>23.8</v>
      </c>
      <c r="AM299" s="12" t="s">
        <v>1970</v>
      </c>
    </row>
    <row r="300" spans="1:39" x14ac:dyDescent="0.25">
      <c r="A300" s="10" t="s">
        <v>1154</v>
      </c>
      <c r="B300" s="11" t="s">
        <v>1155</v>
      </c>
      <c r="C300" s="12"/>
      <c r="D300" s="12" t="s">
        <v>463</v>
      </c>
      <c r="E300" s="69">
        <v>2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>
        <f>5</f>
        <v>5</v>
      </c>
      <c r="S300" s="19">
        <f t="shared" si="27"/>
        <v>7</v>
      </c>
      <c r="T300" s="19"/>
      <c r="U300" s="19"/>
      <c r="V300" s="63">
        <v>1</v>
      </c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6"/>
        <v>1</v>
      </c>
      <c r="AL300" s="19">
        <f t="shared" si="24"/>
        <v>6</v>
      </c>
      <c r="AM300" s="12" t="s">
        <v>1972</v>
      </c>
    </row>
    <row r="301" spans="1:39" x14ac:dyDescent="0.25">
      <c r="A301" s="10" t="s">
        <v>1156</v>
      </c>
      <c r="B301" s="11" t="s">
        <v>1157</v>
      </c>
      <c r="C301" s="12"/>
      <c r="D301" s="12" t="s">
        <v>446</v>
      </c>
      <c r="E301" s="69">
        <v>4.6500000000000004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7"/>
        <v>4.6500000000000004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6"/>
        <v>0</v>
      </c>
      <c r="AL301" s="19">
        <f t="shared" si="24"/>
        <v>4.6500000000000004</v>
      </c>
      <c r="AM301" s="12" t="s">
        <v>1972</v>
      </c>
    </row>
    <row r="302" spans="1:39" x14ac:dyDescent="0.25">
      <c r="A302" s="10" t="s">
        <v>1158</v>
      </c>
      <c r="B302" s="11" t="s">
        <v>1159</v>
      </c>
      <c r="C302" s="12"/>
      <c r="D302" s="12" t="s">
        <v>491</v>
      </c>
      <c r="E302" s="69">
        <v>0.1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7"/>
        <v>0.1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6"/>
        <v>0</v>
      </c>
      <c r="AL302" s="19">
        <f t="shared" si="24"/>
        <v>0.1</v>
      </c>
      <c r="AM302" s="12" t="s">
        <v>1972</v>
      </c>
    </row>
    <row r="303" spans="1:39" ht="15.75" x14ac:dyDescent="0.3">
      <c r="A303" s="10" t="s">
        <v>1160</v>
      </c>
      <c r="B303" s="11" t="s">
        <v>1161</v>
      </c>
      <c r="C303" s="17" t="s">
        <v>2247</v>
      </c>
      <c r="D303" s="12" t="s">
        <v>446</v>
      </c>
      <c r="E303" s="69">
        <v>25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7"/>
        <v>25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6"/>
        <v>0</v>
      </c>
      <c r="AL303" s="19">
        <f t="shared" si="24"/>
        <v>25</v>
      </c>
      <c r="AM303" s="12" t="s">
        <v>1970</v>
      </c>
    </row>
    <row r="304" spans="1:39" x14ac:dyDescent="0.25">
      <c r="A304" s="10" t="s">
        <v>1162</v>
      </c>
      <c r="B304" s="11" t="s">
        <v>1163</v>
      </c>
      <c r="C304" s="12"/>
      <c r="D304" s="12" t="s">
        <v>446</v>
      </c>
      <c r="E304" s="69">
        <v>1.5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7"/>
        <v>1.5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si="26"/>
        <v>0</v>
      </c>
      <c r="AL304" s="19">
        <f t="shared" si="24"/>
        <v>1.5</v>
      </c>
      <c r="AM304" s="12" t="s">
        <v>1972</v>
      </c>
    </row>
    <row r="305" spans="1:39" ht="15.75" x14ac:dyDescent="0.3">
      <c r="A305" s="10" t="s">
        <v>1164</v>
      </c>
      <c r="B305" s="11" t="s">
        <v>1165</v>
      </c>
      <c r="C305" s="17" t="s">
        <v>2248</v>
      </c>
      <c r="D305" s="12" t="s">
        <v>446</v>
      </c>
      <c r="E305" s="69">
        <v>0.65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7"/>
        <v>0.65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ref="AK305:AK320" si="28">SUM(T305:AJ305)</f>
        <v>0</v>
      </c>
      <c r="AL305" s="19">
        <f t="shared" ref="AL305:AL320" si="29">S305-AK305</f>
        <v>0.65</v>
      </c>
      <c r="AM305" s="12" t="s">
        <v>1972</v>
      </c>
    </row>
    <row r="306" spans="1:39" x14ac:dyDescent="0.25">
      <c r="A306" s="10" t="s">
        <v>1166</v>
      </c>
      <c r="B306" s="11" t="s">
        <v>1167</v>
      </c>
      <c r="C306" s="12"/>
      <c r="D306" s="12"/>
      <c r="E306" s="69">
        <v>0.5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7"/>
        <v>0.5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8"/>
        <v>0</v>
      </c>
      <c r="AL306" s="19">
        <f t="shared" si="29"/>
        <v>0.5</v>
      </c>
      <c r="AM306" s="12" t="s">
        <v>1972</v>
      </c>
    </row>
    <row r="307" spans="1:39" ht="15.75" x14ac:dyDescent="0.3">
      <c r="A307" s="10" t="s">
        <v>1168</v>
      </c>
      <c r="B307" s="11" t="s">
        <v>1169</v>
      </c>
      <c r="C307" s="17" t="s">
        <v>2249</v>
      </c>
      <c r="D307" s="12" t="s">
        <v>446</v>
      </c>
      <c r="E307" s="69">
        <v>50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7"/>
        <v>50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8"/>
        <v>0</v>
      </c>
      <c r="AL307" s="19">
        <f t="shared" si="29"/>
        <v>50</v>
      </c>
      <c r="AM307" s="12" t="s">
        <v>1970</v>
      </c>
    </row>
    <row r="308" spans="1:39" x14ac:dyDescent="0.25">
      <c r="A308" s="10" t="s">
        <v>1170</v>
      </c>
      <c r="B308" s="11" t="s">
        <v>1171</v>
      </c>
      <c r="C308" s="17"/>
      <c r="D308" s="12" t="s">
        <v>446</v>
      </c>
      <c r="E308" s="69">
        <v>1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7"/>
        <v>1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8"/>
        <v>0</v>
      </c>
      <c r="AL308" s="19">
        <f t="shared" si="29"/>
        <v>1</v>
      </c>
      <c r="AM308" s="12" t="s">
        <v>1972</v>
      </c>
    </row>
    <row r="309" spans="1:39" x14ac:dyDescent="0.25">
      <c r="A309" s="10" t="s">
        <v>1172</v>
      </c>
      <c r="B309" s="11" t="s">
        <v>1173</v>
      </c>
      <c r="C309" s="17"/>
      <c r="D309" s="12" t="s">
        <v>463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7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8"/>
        <v>0</v>
      </c>
      <c r="AL309" s="19">
        <f t="shared" si="29"/>
        <v>0</v>
      </c>
      <c r="AM309" s="12" t="s">
        <v>1977</v>
      </c>
    </row>
    <row r="310" spans="1:39" x14ac:dyDescent="0.25">
      <c r="A310" s="10" t="s">
        <v>1174</v>
      </c>
      <c r="B310" s="11" t="s">
        <v>1175</v>
      </c>
      <c r="C310" s="17"/>
      <c r="D310" s="12" t="s">
        <v>638</v>
      </c>
      <c r="E310" s="69">
        <v>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7"/>
        <v>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8"/>
        <v>0</v>
      </c>
      <c r="AL310" s="19">
        <f t="shared" si="29"/>
        <v>0</v>
      </c>
      <c r="AM310" s="12" t="s">
        <v>1977</v>
      </c>
    </row>
    <row r="311" spans="1:39" ht="15.75" x14ac:dyDescent="0.3">
      <c r="A311" s="10" t="s">
        <v>1176</v>
      </c>
      <c r="B311" s="11" t="s">
        <v>1177</v>
      </c>
      <c r="C311" s="17" t="s">
        <v>2250</v>
      </c>
      <c r="D311" s="12" t="s">
        <v>446</v>
      </c>
      <c r="E311" s="69">
        <v>100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7"/>
        <v>100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8"/>
        <v>0</v>
      </c>
      <c r="AL311" s="19">
        <f t="shared" si="29"/>
        <v>100</v>
      </c>
      <c r="AM311" s="12" t="s">
        <v>1970</v>
      </c>
    </row>
    <row r="312" spans="1:39" x14ac:dyDescent="0.25">
      <c r="A312" s="10" t="s">
        <v>1178</v>
      </c>
      <c r="B312" s="11" t="s">
        <v>1179</v>
      </c>
      <c r="C312" s="17"/>
      <c r="D312" s="12" t="s">
        <v>446</v>
      </c>
      <c r="E312" s="69">
        <v>1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7"/>
        <v>1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8"/>
        <v>0</v>
      </c>
      <c r="AL312" s="19">
        <f t="shared" si="29"/>
        <v>1</v>
      </c>
      <c r="AM312" s="12" t="s">
        <v>1970</v>
      </c>
    </row>
    <row r="313" spans="1:39" x14ac:dyDescent="0.25">
      <c r="A313" s="10" t="s">
        <v>1180</v>
      </c>
      <c r="B313" s="11" t="s">
        <v>1181</v>
      </c>
      <c r="C313" s="17"/>
      <c r="D313" s="12" t="s">
        <v>446</v>
      </c>
      <c r="E313" s="69">
        <v>2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7"/>
        <v>2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8"/>
        <v>0</v>
      </c>
      <c r="AL313" s="19">
        <f t="shared" si="29"/>
        <v>2</v>
      </c>
      <c r="AM313" s="12" t="s">
        <v>1970</v>
      </c>
    </row>
    <row r="314" spans="1:39" x14ac:dyDescent="0.25">
      <c r="A314" s="10" t="s">
        <v>1182</v>
      </c>
      <c r="B314" s="11" t="s">
        <v>1183</v>
      </c>
      <c r="C314" s="17"/>
      <c r="D314" s="12" t="s">
        <v>446</v>
      </c>
      <c r="E314" s="69">
        <v>-2.5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7"/>
        <v>-2.5</v>
      </c>
      <c r="T314" s="19"/>
      <c r="U314" s="19"/>
      <c r="V314" s="63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8"/>
        <v>0</v>
      </c>
      <c r="AL314" s="19">
        <f t="shared" si="29"/>
        <v>-2.5</v>
      </c>
      <c r="AM314" s="12" t="s">
        <v>1978</v>
      </c>
    </row>
    <row r="315" spans="1:39" x14ac:dyDescent="0.25">
      <c r="A315" s="10" t="s">
        <v>1184</v>
      </c>
      <c r="B315" s="18" t="s">
        <v>1185</v>
      </c>
      <c r="C315" s="17"/>
      <c r="D315" s="12" t="s">
        <v>446</v>
      </c>
      <c r="E315" s="69">
        <v>50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7"/>
        <v>50</v>
      </c>
      <c r="T315" s="19"/>
      <c r="U315" s="19"/>
      <c r="V315" s="63">
        <v>1</v>
      </c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8"/>
        <v>1</v>
      </c>
      <c r="AL315" s="19">
        <f t="shared" si="29"/>
        <v>49</v>
      </c>
      <c r="AM315" s="12" t="s">
        <v>1970</v>
      </c>
    </row>
    <row r="316" spans="1:39" x14ac:dyDescent="0.25">
      <c r="A316" s="10" t="s">
        <v>1184</v>
      </c>
      <c r="B316" s="18" t="s">
        <v>1186</v>
      </c>
      <c r="C316" s="17"/>
      <c r="D316" s="12" t="s">
        <v>463</v>
      </c>
      <c r="E316" s="69">
        <v>1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7"/>
        <v>1</v>
      </c>
      <c r="T316" s="19"/>
      <c r="U316" s="19">
        <v>0.08</v>
      </c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8"/>
        <v>0.08</v>
      </c>
      <c r="AL316" s="19">
        <f t="shared" si="29"/>
        <v>0.92</v>
      </c>
      <c r="AM316" s="12" t="s">
        <v>1972</v>
      </c>
    </row>
    <row r="317" spans="1:39" ht="15.75" x14ac:dyDescent="0.25">
      <c r="A317" s="10" t="s">
        <v>1187</v>
      </c>
      <c r="B317" s="18" t="s">
        <v>1188</v>
      </c>
      <c r="C317" s="67" t="s">
        <v>2251</v>
      </c>
      <c r="D317" s="12" t="s">
        <v>446</v>
      </c>
      <c r="E317" s="69">
        <v>100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7"/>
        <v>100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8"/>
        <v>0</v>
      </c>
      <c r="AL317" s="19">
        <f t="shared" si="29"/>
        <v>100</v>
      </c>
      <c r="AM317" s="12" t="s">
        <v>1970</v>
      </c>
    </row>
    <row r="318" spans="1:39" ht="15.75" x14ac:dyDescent="0.3">
      <c r="A318" s="10" t="s">
        <v>1189</v>
      </c>
      <c r="B318" s="18" t="s">
        <v>1190</v>
      </c>
      <c r="C318" s="17" t="s">
        <v>2252</v>
      </c>
      <c r="D318" s="12"/>
      <c r="E318" s="69">
        <v>50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7"/>
        <v>50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8"/>
        <v>0</v>
      </c>
      <c r="AL318" s="19">
        <f t="shared" si="29"/>
        <v>50</v>
      </c>
      <c r="AM318" s="12" t="s">
        <v>1970</v>
      </c>
    </row>
    <row r="319" spans="1:39" x14ac:dyDescent="0.25">
      <c r="A319" s="10" t="s">
        <v>1191</v>
      </c>
      <c r="B319" s="18" t="s">
        <v>1192</v>
      </c>
      <c r="C319" s="17"/>
      <c r="D319" s="12" t="s">
        <v>491</v>
      </c>
      <c r="E319" s="69">
        <v>23.5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7"/>
        <v>23.5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8"/>
        <v>0</v>
      </c>
      <c r="AL319" s="19">
        <f t="shared" si="29"/>
        <v>23.5</v>
      </c>
      <c r="AM319" s="12" t="s">
        <v>1970</v>
      </c>
    </row>
    <row r="320" spans="1:39" ht="15.75" x14ac:dyDescent="0.3">
      <c r="A320" s="10" t="s">
        <v>1193</v>
      </c>
      <c r="B320" s="18" t="s">
        <v>1194</v>
      </c>
      <c r="C320" s="17" t="s">
        <v>2253</v>
      </c>
      <c r="D320" s="12" t="s">
        <v>446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7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f t="shared" si="28"/>
        <v>0</v>
      </c>
      <c r="AL320" s="19">
        <f t="shared" si="29"/>
        <v>25</v>
      </c>
      <c r="AM320" s="12" t="s">
        <v>1970</v>
      </c>
    </row>
    <row r="321" spans="1:39" ht="15.75" x14ac:dyDescent="0.3">
      <c r="A321" s="10" t="s">
        <v>1195</v>
      </c>
      <c r="B321" s="18" t="s">
        <v>1196</v>
      </c>
      <c r="C321" s="17" t="s">
        <v>2254</v>
      </c>
      <c r="D321" s="12" t="s">
        <v>446</v>
      </c>
      <c r="E321" s="69">
        <v>25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7"/>
        <v>25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v>0</v>
      </c>
      <c r="AL321" s="19">
        <v>25</v>
      </c>
      <c r="AM321" s="12" t="s">
        <v>1970</v>
      </c>
    </row>
    <row r="322" spans="1:39" ht="15.75" x14ac:dyDescent="0.3">
      <c r="A322" s="10" t="s">
        <v>1197</v>
      </c>
      <c r="B322" s="18" t="s">
        <v>1198</v>
      </c>
      <c r="C322" s="66" t="s">
        <v>2255</v>
      </c>
      <c r="D322" s="12" t="s">
        <v>446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7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1970</v>
      </c>
    </row>
    <row r="323" spans="1:39" ht="15.75" x14ac:dyDescent="0.3">
      <c r="A323" s="10" t="s">
        <v>1199</v>
      </c>
      <c r="B323" s="18" t="s">
        <v>1200</v>
      </c>
      <c r="C323" s="66" t="s">
        <v>2256</v>
      </c>
      <c r="D323" s="12" t="s">
        <v>446</v>
      </c>
      <c r="E323" s="69">
        <v>0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7"/>
        <v>0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0</v>
      </c>
      <c r="AM323" s="12" t="s">
        <v>1970</v>
      </c>
    </row>
    <row r="324" spans="1:39" ht="15.75" x14ac:dyDescent="0.3">
      <c r="A324" s="10" t="s">
        <v>1201</v>
      </c>
      <c r="B324" s="18" t="s">
        <v>1202</v>
      </c>
      <c r="C324" s="66" t="s">
        <v>2257</v>
      </c>
      <c r="D324" s="12" t="s">
        <v>446</v>
      </c>
      <c r="E324" s="69">
        <v>4</v>
      </c>
      <c r="F324" s="12"/>
      <c r="G324" s="12"/>
      <c r="H324" s="19"/>
      <c r="I324" s="19"/>
      <c r="J324" s="19"/>
      <c r="K324" s="19"/>
      <c r="L324" s="19">
        <f>5</f>
        <v>5</v>
      </c>
      <c r="M324" s="19"/>
      <c r="N324" s="19"/>
      <c r="O324" s="19"/>
      <c r="P324" s="19"/>
      <c r="Q324" s="19"/>
      <c r="R324" s="19"/>
      <c r="S324" s="19">
        <f t="shared" si="27"/>
        <v>9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9</v>
      </c>
      <c r="AM324" s="12" t="s">
        <v>1970</v>
      </c>
    </row>
    <row r="325" spans="1:39" ht="15.75" x14ac:dyDescent="0.3">
      <c r="A325" s="10" t="s">
        <v>1201</v>
      </c>
      <c r="B325" s="18" t="s">
        <v>1202</v>
      </c>
      <c r="C325" s="66" t="s">
        <v>2257</v>
      </c>
      <c r="D325" s="12" t="s">
        <v>446</v>
      </c>
      <c r="E325" s="69">
        <v>490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f t="shared" ref="S325" si="30">SUM(E325:R325)</f>
        <v>490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f>SUM(T325:AJ325)</f>
        <v>0</v>
      </c>
      <c r="AL325" s="19">
        <f>S325-AK325</f>
        <v>490</v>
      </c>
      <c r="AM325" s="12" t="s">
        <v>1977</v>
      </c>
    </row>
    <row r="326" spans="1:39" ht="15.75" x14ac:dyDescent="0.3">
      <c r="A326" s="10" t="s">
        <v>1203</v>
      </c>
      <c r="B326" s="18" t="s">
        <v>1204</v>
      </c>
      <c r="C326" s="17" t="s">
        <v>2252</v>
      </c>
      <c r="D326" s="12" t="s">
        <v>446</v>
      </c>
      <c r="E326" s="69">
        <v>100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100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100</v>
      </c>
      <c r="AM326" s="12" t="s">
        <v>1970</v>
      </c>
    </row>
    <row r="327" spans="1:39" x14ac:dyDescent="0.25">
      <c r="A327" s="10" t="s">
        <v>1205</v>
      </c>
      <c r="B327" s="18" t="s">
        <v>1206</v>
      </c>
      <c r="C327" s="17" t="s">
        <v>1207</v>
      </c>
      <c r="D327" s="12" t="s">
        <v>446</v>
      </c>
      <c r="E327" s="69">
        <v>1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v>1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v>0</v>
      </c>
      <c r="AL327" s="19">
        <v>1</v>
      </c>
      <c r="AM327" s="12" t="s">
        <v>1970</v>
      </c>
    </row>
    <row r="328" spans="1:39" ht="15.75" x14ac:dyDescent="0.3">
      <c r="A328" s="10" t="s">
        <v>2024</v>
      </c>
      <c r="B328" s="18" t="s">
        <v>2025</v>
      </c>
      <c r="C328" s="66" t="s">
        <v>2258</v>
      </c>
      <c r="D328" s="12" t="s">
        <v>446</v>
      </c>
      <c r="E328" s="69">
        <v>25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ref="S328:S349" si="31">SUM(E328:R328)</f>
        <v>25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ref="AK328:AK349" si="32">SUM(T328:AJ328)</f>
        <v>0</v>
      </c>
      <c r="AL328" s="19">
        <f t="shared" ref="AL328:AL349" si="33">S328-AK328</f>
        <v>25</v>
      </c>
      <c r="AM328" s="12" t="s">
        <v>1970</v>
      </c>
    </row>
    <row r="329" spans="1:39" x14ac:dyDescent="0.25">
      <c r="A329" s="80" t="s">
        <v>1208</v>
      </c>
      <c r="B329" s="80"/>
      <c r="C329" s="80"/>
      <c r="D329" s="9"/>
      <c r="E329" s="69">
        <v>0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31"/>
        <v>0</v>
      </c>
      <c r="T329" s="19"/>
      <c r="U329" s="19"/>
      <c r="V329" s="63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2"/>
        <v>0</v>
      </c>
      <c r="AL329" s="19">
        <f t="shared" si="33"/>
        <v>0</v>
      </c>
      <c r="AM329" s="12"/>
    </row>
    <row r="330" spans="1:39" x14ac:dyDescent="0.25">
      <c r="A330" s="10" t="s">
        <v>1209</v>
      </c>
      <c r="B330" s="11" t="s">
        <v>1210</v>
      </c>
      <c r="C330" s="12"/>
      <c r="D330" s="12" t="s">
        <v>491</v>
      </c>
      <c r="E330" s="69">
        <v>2.0999999999999996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31"/>
        <v>2.0999999999999996</v>
      </c>
      <c r="T330" s="19"/>
      <c r="U330" s="19"/>
      <c r="V330" s="63">
        <v>0.1</v>
      </c>
      <c r="W330" s="19"/>
      <c r="X330" s="19"/>
      <c r="Y330" s="19">
        <f>0.1</f>
        <v>0.1</v>
      </c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2"/>
        <v>0.2</v>
      </c>
      <c r="AL330" s="19">
        <f t="shared" si="33"/>
        <v>1.8999999999999997</v>
      </c>
      <c r="AM330" s="12" t="s">
        <v>1972</v>
      </c>
    </row>
    <row r="331" spans="1:39" x14ac:dyDescent="0.25">
      <c r="A331" s="10" t="s">
        <v>1211</v>
      </c>
      <c r="B331" s="11" t="s">
        <v>1212</v>
      </c>
      <c r="C331" s="12"/>
      <c r="D331" s="12" t="s">
        <v>446</v>
      </c>
      <c r="E331" s="69">
        <v>0.25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31"/>
        <v>0.25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2"/>
        <v>0</v>
      </c>
      <c r="AL331" s="19">
        <f t="shared" si="33"/>
        <v>0.25</v>
      </c>
      <c r="AM331" s="12" t="s">
        <v>1972</v>
      </c>
    </row>
    <row r="332" spans="1:39" x14ac:dyDescent="0.25">
      <c r="A332" s="10" t="s">
        <v>1211</v>
      </c>
      <c r="B332" s="11" t="s">
        <v>1212</v>
      </c>
      <c r="C332" s="12"/>
      <c r="D332" s="12" t="s">
        <v>446</v>
      </c>
      <c r="E332" s="69">
        <v>500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31"/>
        <v>500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2"/>
        <v>0</v>
      </c>
      <c r="AL332" s="19">
        <f t="shared" si="33"/>
        <v>500</v>
      </c>
      <c r="AM332" s="12" t="s">
        <v>1970</v>
      </c>
    </row>
    <row r="333" spans="1:39" x14ac:dyDescent="0.25">
      <c r="A333" s="10" t="s">
        <v>1213</v>
      </c>
      <c r="B333" s="11" t="s">
        <v>1214</v>
      </c>
      <c r="C333" s="12"/>
      <c r="D333" s="12" t="s">
        <v>446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31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2"/>
        <v>0</v>
      </c>
      <c r="AL333" s="19">
        <f t="shared" si="33"/>
        <v>0.12</v>
      </c>
      <c r="AM333" s="12" t="s">
        <v>1972</v>
      </c>
    </row>
    <row r="334" spans="1:39" x14ac:dyDescent="0.25">
      <c r="A334" s="10" t="s">
        <v>1215</v>
      </c>
      <c r="B334" s="11" t="s">
        <v>1216</v>
      </c>
      <c r="C334" s="12"/>
      <c r="D334" s="12" t="s">
        <v>446</v>
      </c>
      <c r="E334" s="69">
        <v>0.12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31"/>
        <v>0.12</v>
      </c>
      <c r="T334" s="19"/>
      <c r="U334" s="19"/>
      <c r="V334" s="63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2"/>
        <v>0</v>
      </c>
      <c r="AL334" s="19">
        <f t="shared" si="33"/>
        <v>0.12</v>
      </c>
      <c r="AM334" s="12" t="s">
        <v>1972</v>
      </c>
    </row>
    <row r="335" spans="1:39" x14ac:dyDescent="0.25">
      <c r="A335" s="10" t="s">
        <v>1217</v>
      </c>
      <c r="B335" s="11" t="s">
        <v>1218</v>
      </c>
      <c r="C335" s="12"/>
      <c r="D335" s="12" t="s">
        <v>446</v>
      </c>
      <c r="E335" s="69">
        <v>7.16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31"/>
        <v>7.16</v>
      </c>
      <c r="T335" s="19">
        <f>1</f>
        <v>1</v>
      </c>
      <c r="U335" s="19"/>
      <c r="V335" s="63">
        <f>1</f>
        <v>1</v>
      </c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2"/>
        <v>2</v>
      </c>
      <c r="AL335" s="19">
        <f t="shared" si="33"/>
        <v>5.16</v>
      </c>
      <c r="AM335" s="12" t="s">
        <v>1972</v>
      </c>
    </row>
    <row r="336" spans="1:39" x14ac:dyDescent="0.25">
      <c r="A336" s="10" t="s">
        <v>1219</v>
      </c>
      <c r="B336" s="11" t="s">
        <v>1220</v>
      </c>
      <c r="C336" s="12"/>
      <c r="D336" s="12" t="s">
        <v>446</v>
      </c>
      <c r="E336" s="69">
        <v>0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31"/>
        <v>0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2"/>
        <v>0</v>
      </c>
      <c r="AL336" s="19">
        <f t="shared" si="33"/>
        <v>0</v>
      </c>
      <c r="AM336" s="12" t="s">
        <v>1970</v>
      </c>
    </row>
    <row r="337" spans="1:39" x14ac:dyDescent="0.25">
      <c r="A337" s="10" t="s">
        <v>1221</v>
      </c>
      <c r="B337" s="11" t="s">
        <v>1222</v>
      </c>
      <c r="C337" s="12"/>
      <c r="D337" s="12" t="s">
        <v>446</v>
      </c>
      <c r="E337" s="69">
        <v>1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31"/>
        <v>1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2"/>
        <v>0</v>
      </c>
      <c r="AL337" s="19">
        <f t="shared" si="33"/>
        <v>1</v>
      </c>
      <c r="AM337" s="12" t="s">
        <v>1972</v>
      </c>
    </row>
    <row r="338" spans="1:39" x14ac:dyDescent="0.25">
      <c r="A338" s="10" t="s">
        <v>2174</v>
      </c>
      <c r="B338" s="11" t="s">
        <v>2175</v>
      </c>
      <c r="C338" s="12"/>
      <c r="D338" s="12" t="s">
        <v>446</v>
      </c>
      <c r="E338" s="69">
        <v>250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31"/>
        <v>250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2"/>
        <v>0</v>
      </c>
      <c r="AL338" s="19">
        <f t="shared" si="33"/>
        <v>250</v>
      </c>
      <c r="AM338" s="12" t="s">
        <v>1970</v>
      </c>
    </row>
    <row r="339" spans="1:39" x14ac:dyDescent="0.25">
      <c r="A339" s="80" t="s">
        <v>1223</v>
      </c>
      <c r="B339" s="80"/>
      <c r="C339" s="80"/>
      <c r="D339" s="9"/>
      <c r="E339" s="69">
        <v>0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31"/>
        <v>0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2"/>
        <v>0</v>
      </c>
      <c r="AL339" s="19">
        <f t="shared" si="33"/>
        <v>0</v>
      </c>
      <c r="AM339" s="12"/>
    </row>
    <row r="340" spans="1:39" x14ac:dyDescent="0.25">
      <c r="A340" s="10" t="s">
        <v>1224</v>
      </c>
      <c r="B340" s="11" t="s">
        <v>1225</v>
      </c>
      <c r="C340" s="12"/>
      <c r="D340" s="12" t="s">
        <v>463</v>
      </c>
      <c r="E340" s="69">
        <v>0.15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31"/>
        <v>0.15</v>
      </c>
      <c r="T340" s="19"/>
      <c r="U340" s="19"/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2"/>
        <v>0</v>
      </c>
      <c r="AL340" s="19">
        <f t="shared" si="33"/>
        <v>0.15</v>
      </c>
      <c r="AM340" s="12" t="s">
        <v>1970</v>
      </c>
    </row>
    <row r="341" spans="1:39" ht="15.75" x14ac:dyDescent="0.3">
      <c r="A341" s="10" t="s">
        <v>1226</v>
      </c>
      <c r="B341" s="11" t="s">
        <v>1227</v>
      </c>
      <c r="C341" s="66" t="s">
        <v>2259</v>
      </c>
      <c r="D341" s="12" t="s">
        <v>446</v>
      </c>
      <c r="E341" s="69">
        <v>250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31"/>
        <v>250</v>
      </c>
      <c r="T341" s="19">
        <f>50</f>
        <v>50</v>
      </c>
      <c r="U341" s="19">
        <f>50</f>
        <v>50</v>
      </c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2"/>
        <v>100</v>
      </c>
      <c r="AL341" s="19">
        <f t="shared" si="33"/>
        <v>150</v>
      </c>
      <c r="AM341" s="12" t="s">
        <v>1970</v>
      </c>
    </row>
    <row r="342" spans="1:39" ht="15.75" x14ac:dyDescent="0.25">
      <c r="A342" s="10" t="s">
        <v>1228</v>
      </c>
      <c r="B342" s="11" t="s">
        <v>1229</v>
      </c>
      <c r="C342" s="12" t="s">
        <v>1230</v>
      </c>
      <c r="D342" s="12" t="s">
        <v>446</v>
      </c>
      <c r="E342" s="69">
        <v>6122.5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31"/>
        <v>6122.5</v>
      </c>
      <c r="T342" s="19"/>
      <c r="U342" s="19">
        <f>1000</f>
        <v>1000</v>
      </c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2"/>
        <v>1000</v>
      </c>
      <c r="AL342" s="19">
        <f t="shared" si="33"/>
        <v>5122.5</v>
      </c>
      <c r="AM342" s="12" t="s">
        <v>1970</v>
      </c>
    </row>
    <row r="343" spans="1:39" ht="15.75" x14ac:dyDescent="0.25">
      <c r="A343" s="10" t="s">
        <v>1231</v>
      </c>
      <c r="B343" s="11" t="s">
        <v>1232</v>
      </c>
      <c r="C343" s="12" t="s">
        <v>1233</v>
      </c>
      <c r="D343" s="12" t="s">
        <v>446</v>
      </c>
      <c r="E343" s="69">
        <v>5448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31"/>
        <v>5448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2"/>
        <v>0</v>
      </c>
      <c r="AL343" s="19">
        <f t="shared" si="33"/>
        <v>5448</v>
      </c>
      <c r="AM343" s="12" t="s">
        <v>1970</v>
      </c>
    </row>
    <row r="344" spans="1:39" ht="15.75" x14ac:dyDescent="0.25">
      <c r="A344" s="10" t="s">
        <v>1234</v>
      </c>
      <c r="B344" s="11" t="s">
        <v>1235</v>
      </c>
      <c r="C344" s="12" t="s">
        <v>1233</v>
      </c>
      <c r="D344" s="12" t="s">
        <v>446</v>
      </c>
      <c r="E344" s="69">
        <v>2630.5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31"/>
        <v>2630.5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2"/>
        <v>0</v>
      </c>
      <c r="AL344" s="19">
        <f t="shared" si="33"/>
        <v>2630.5</v>
      </c>
      <c r="AM344" s="12" t="s">
        <v>1970</v>
      </c>
    </row>
    <row r="345" spans="1:39" ht="15.75" x14ac:dyDescent="0.3">
      <c r="A345" s="10" t="s">
        <v>1236</v>
      </c>
      <c r="B345" s="11" t="s">
        <v>1237</v>
      </c>
      <c r="C345" s="66" t="s">
        <v>2259</v>
      </c>
      <c r="D345" s="12" t="s">
        <v>446</v>
      </c>
      <c r="E345" s="69">
        <v>500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31"/>
        <v>500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2"/>
        <v>0</v>
      </c>
      <c r="AL345" s="19">
        <f t="shared" si="33"/>
        <v>500</v>
      </c>
      <c r="AM345" s="12" t="s">
        <v>1970</v>
      </c>
    </row>
    <row r="346" spans="1:39" x14ac:dyDescent="0.25">
      <c r="A346" s="10" t="s">
        <v>1238</v>
      </c>
      <c r="B346" s="11" t="s">
        <v>1239</v>
      </c>
      <c r="C346" s="12"/>
      <c r="D346" s="12" t="s">
        <v>446</v>
      </c>
      <c r="E346" s="69">
        <v>950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31"/>
        <v>950</v>
      </c>
      <c r="T346" s="19"/>
      <c r="U346" s="19"/>
      <c r="V346" s="63"/>
      <c r="W346" s="19"/>
      <c r="X346" s="19"/>
      <c r="Y346" s="19">
        <f>100</f>
        <v>100</v>
      </c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2"/>
        <v>100</v>
      </c>
      <c r="AL346" s="19">
        <f t="shared" si="33"/>
        <v>850</v>
      </c>
      <c r="AM346" s="12" t="s">
        <v>1970</v>
      </c>
    </row>
    <row r="347" spans="1:39" ht="15.75" x14ac:dyDescent="0.25">
      <c r="A347" s="10" t="s">
        <v>1240</v>
      </c>
      <c r="B347" s="11" t="s">
        <v>1241</v>
      </c>
      <c r="C347" s="12" t="s">
        <v>1233</v>
      </c>
      <c r="D347" s="12" t="s">
        <v>446</v>
      </c>
      <c r="E347" s="69">
        <v>452.25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31"/>
        <v>452.25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2"/>
        <v>50</v>
      </c>
      <c r="AL347" s="19">
        <f t="shared" si="33"/>
        <v>402.25</v>
      </c>
      <c r="AM347" s="12" t="s">
        <v>1970</v>
      </c>
    </row>
    <row r="348" spans="1:39" ht="15.75" x14ac:dyDescent="0.25">
      <c r="A348" s="10" t="s">
        <v>1242</v>
      </c>
      <c r="B348" s="11" t="s">
        <v>1243</v>
      </c>
      <c r="C348" s="12" t="s">
        <v>1244</v>
      </c>
      <c r="D348" s="12" t="s">
        <v>446</v>
      </c>
      <c r="E348" s="69">
        <v>431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31"/>
        <v>431</v>
      </c>
      <c r="T348" s="19"/>
      <c r="U348" s="19">
        <f>50</f>
        <v>50</v>
      </c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2"/>
        <v>50</v>
      </c>
      <c r="AL348" s="19">
        <f t="shared" si="33"/>
        <v>381</v>
      </c>
      <c r="AM348" s="12" t="s">
        <v>1970</v>
      </c>
    </row>
    <row r="349" spans="1:39" ht="15.75" x14ac:dyDescent="0.3">
      <c r="A349" s="10" t="s">
        <v>1245</v>
      </c>
      <c r="B349" s="11" t="s">
        <v>2163</v>
      </c>
      <c r="C349" s="66" t="s">
        <v>2260</v>
      </c>
      <c r="D349" s="12" t="s">
        <v>446</v>
      </c>
      <c r="E349" s="69">
        <v>50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f t="shared" si="31"/>
        <v>50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f t="shared" si="32"/>
        <v>0</v>
      </c>
      <c r="AL349" s="19">
        <f t="shared" si="33"/>
        <v>50</v>
      </c>
      <c r="AM349" s="12" t="s">
        <v>1970</v>
      </c>
    </row>
    <row r="350" spans="1:39" ht="15.75" x14ac:dyDescent="0.3">
      <c r="A350" s="10" t="s">
        <v>1246</v>
      </c>
      <c r="B350" s="11" t="s">
        <v>1247</v>
      </c>
      <c r="C350" s="66" t="s">
        <v>2260</v>
      </c>
      <c r="D350" s="12" t="s">
        <v>446</v>
      </c>
      <c r="E350" s="69">
        <v>25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25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25</v>
      </c>
      <c r="AM350" s="12" t="s">
        <v>1970</v>
      </c>
    </row>
    <row r="351" spans="1:39" ht="15.75" x14ac:dyDescent="0.3">
      <c r="A351" s="10" t="s">
        <v>1248</v>
      </c>
      <c r="B351" s="11" t="s">
        <v>1249</v>
      </c>
      <c r="C351" s="17" t="s">
        <v>2261</v>
      </c>
      <c r="D351" s="12" t="s">
        <v>446</v>
      </c>
      <c r="E351" s="69">
        <v>500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v>500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v>0</v>
      </c>
      <c r="AL351" s="19">
        <v>500</v>
      </c>
      <c r="AM351" s="12" t="s">
        <v>1970</v>
      </c>
    </row>
    <row r="352" spans="1:39" x14ac:dyDescent="0.25">
      <c r="A352" s="80" t="s">
        <v>1250</v>
      </c>
      <c r="B352" s="80"/>
      <c r="C352" s="80"/>
      <c r="D352" s="9"/>
      <c r="E352" s="69">
        <v>0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ref="S352:S383" si="34">SUM(E352:R352)</f>
        <v>0</v>
      </c>
      <c r="T352" s="19"/>
      <c r="U352" s="19"/>
      <c r="V352" s="63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ref="AK352:AK368" si="35">SUM(T352:AJ352)</f>
        <v>0</v>
      </c>
      <c r="AL352" s="19">
        <f t="shared" ref="AL352:AL411" si="36">S352-AK352</f>
        <v>0</v>
      </c>
      <c r="AM352" s="12"/>
    </row>
    <row r="353" spans="1:39" ht="15.75" x14ac:dyDescent="0.25">
      <c r="A353" s="10" t="s">
        <v>1251</v>
      </c>
      <c r="B353" s="11" t="s">
        <v>1252</v>
      </c>
      <c r="C353" s="12" t="s">
        <v>1253</v>
      </c>
      <c r="D353" s="12" t="s">
        <v>491</v>
      </c>
      <c r="E353" s="69">
        <v>32.833600000000004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4"/>
        <v>32.833600000000004</v>
      </c>
      <c r="T353" s="19"/>
      <c r="U353" s="19"/>
      <c r="V353" s="63">
        <f>0.3</f>
        <v>0.3</v>
      </c>
      <c r="W353" s="19"/>
      <c r="X353" s="19"/>
      <c r="Y353" s="19"/>
      <c r="Z353" s="19">
        <f>0.048</f>
        <v>4.8000000000000001E-2</v>
      </c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5"/>
        <v>0.34799999999999998</v>
      </c>
      <c r="AL353" s="19">
        <f t="shared" si="36"/>
        <v>32.485600000000005</v>
      </c>
      <c r="AM353" s="12" t="s">
        <v>1972</v>
      </c>
    </row>
    <row r="354" spans="1:39" x14ac:dyDescent="0.25">
      <c r="A354" s="10" t="s">
        <v>1254</v>
      </c>
      <c r="B354" s="11" t="s">
        <v>1255</v>
      </c>
      <c r="C354" s="12"/>
      <c r="D354" s="12" t="s">
        <v>463</v>
      </c>
      <c r="E354" s="69">
        <v>0.8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4"/>
        <v>0.8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5"/>
        <v>0</v>
      </c>
      <c r="AL354" s="19">
        <f t="shared" si="36"/>
        <v>0.8</v>
      </c>
      <c r="AM354" s="12" t="s">
        <v>1972</v>
      </c>
    </row>
    <row r="355" spans="1:39" ht="15.75" x14ac:dyDescent="0.3">
      <c r="A355" s="10" t="s">
        <v>1256</v>
      </c>
      <c r="B355" s="11" t="s">
        <v>1257</v>
      </c>
      <c r="C355" s="17" t="s">
        <v>2262</v>
      </c>
      <c r="D355" s="12" t="s">
        <v>446</v>
      </c>
      <c r="E355" s="69">
        <v>180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4"/>
        <v>180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5"/>
        <v>0</v>
      </c>
      <c r="AL355" s="19">
        <f t="shared" si="36"/>
        <v>180</v>
      </c>
      <c r="AM355" s="12" t="s">
        <v>1970</v>
      </c>
    </row>
    <row r="356" spans="1:39" ht="15.75" x14ac:dyDescent="0.25">
      <c r="A356" s="10" t="s">
        <v>1258</v>
      </c>
      <c r="B356" s="11" t="s">
        <v>1259</v>
      </c>
      <c r="C356" s="12" t="s">
        <v>1260</v>
      </c>
      <c r="D356" s="12" t="s">
        <v>491</v>
      </c>
      <c r="E356" s="69">
        <v>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4"/>
        <v>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5"/>
        <v>0</v>
      </c>
      <c r="AL356" s="19">
        <f t="shared" si="36"/>
        <v>0</v>
      </c>
      <c r="AM356" s="12" t="s">
        <v>1970</v>
      </c>
    </row>
    <row r="357" spans="1:39" x14ac:dyDescent="0.25">
      <c r="A357" s="10" t="s">
        <v>1261</v>
      </c>
      <c r="B357" s="11" t="s">
        <v>1262</v>
      </c>
      <c r="C357" s="12"/>
      <c r="D357" s="12" t="s">
        <v>491</v>
      </c>
      <c r="E357" s="69">
        <v>50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4"/>
        <v>50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5"/>
        <v>0</v>
      </c>
      <c r="AL357" s="19">
        <f t="shared" si="36"/>
        <v>50</v>
      </c>
      <c r="AM357" s="12" t="s">
        <v>1970</v>
      </c>
    </row>
    <row r="358" spans="1:39" ht="15.75" x14ac:dyDescent="0.25">
      <c r="A358" s="10" t="s">
        <v>1263</v>
      </c>
      <c r="B358" s="11" t="s">
        <v>1264</v>
      </c>
      <c r="C358" s="12" t="s">
        <v>1265</v>
      </c>
      <c r="D358" s="12" t="s">
        <v>491</v>
      </c>
      <c r="E358" s="69">
        <v>1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4"/>
        <v>1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5"/>
        <v>0</v>
      </c>
      <c r="AL358" s="19">
        <f t="shared" si="36"/>
        <v>1</v>
      </c>
      <c r="AM358" s="12" t="s">
        <v>1972</v>
      </c>
    </row>
    <row r="359" spans="1:39" ht="15.75" x14ac:dyDescent="0.3">
      <c r="A359" s="10" t="s">
        <v>1266</v>
      </c>
      <c r="B359" s="11" t="s">
        <v>1267</v>
      </c>
      <c r="C359" s="17" t="s">
        <v>2263</v>
      </c>
      <c r="D359" s="12" t="s">
        <v>491</v>
      </c>
      <c r="E359" s="69">
        <v>0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4"/>
        <v>0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5"/>
        <v>0</v>
      </c>
      <c r="AL359" s="19">
        <f t="shared" si="36"/>
        <v>0</v>
      </c>
      <c r="AM359" s="12" t="s">
        <v>1970</v>
      </c>
    </row>
    <row r="360" spans="1:39" x14ac:dyDescent="0.25">
      <c r="A360" s="10" t="s">
        <v>1268</v>
      </c>
      <c r="B360" s="11" t="s">
        <v>1269</v>
      </c>
      <c r="C360" s="12" t="s">
        <v>1270</v>
      </c>
      <c r="D360" s="12" t="s">
        <v>463</v>
      </c>
      <c r="E360" s="69">
        <v>0.90000000000000013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4"/>
        <v>0.90000000000000013</v>
      </c>
      <c r="T360" s="19"/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5"/>
        <v>0</v>
      </c>
      <c r="AL360" s="19">
        <f t="shared" si="36"/>
        <v>0.90000000000000013</v>
      </c>
      <c r="AM360" s="12" t="s">
        <v>1972</v>
      </c>
    </row>
    <row r="361" spans="1:39" ht="15.75" x14ac:dyDescent="0.3">
      <c r="A361" s="10" t="s">
        <v>1271</v>
      </c>
      <c r="B361" s="11" t="s">
        <v>1272</v>
      </c>
      <c r="C361" s="17" t="s">
        <v>2264</v>
      </c>
      <c r="D361" s="12" t="s">
        <v>491</v>
      </c>
      <c r="E361" s="69">
        <v>7.25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4"/>
        <v>7.25</v>
      </c>
      <c r="T361" s="19">
        <f>2.5</f>
        <v>2.5</v>
      </c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5"/>
        <v>2.5</v>
      </c>
      <c r="AL361" s="19">
        <f t="shared" si="36"/>
        <v>4.75</v>
      </c>
      <c r="AM361" s="12" t="s">
        <v>1972</v>
      </c>
    </row>
    <row r="362" spans="1:39" ht="15.75" x14ac:dyDescent="0.3">
      <c r="A362" s="10" t="s">
        <v>1273</v>
      </c>
      <c r="B362" s="11" t="s">
        <v>1274</v>
      </c>
      <c r="C362" s="17" t="s">
        <v>2265</v>
      </c>
      <c r="D362" s="12"/>
      <c r="E362" s="69">
        <v>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4"/>
        <v>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5"/>
        <v>0</v>
      </c>
      <c r="AL362" s="19">
        <f t="shared" si="36"/>
        <v>0</v>
      </c>
      <c r="AM362" s="12" t="s">
        <v>1972</v>
      </c>
    </row>
    <row r="363" spans="1:39" ht="15.75" x14ac:dyDescent="0.3">
      <c r="A363" s="10" t="s">
        <v>1275</v>
      </c>
      <c r="B363" s="11" t="s">
        <v>1276</v>
      </c>
      <c r="C363" s="17" t="s">
        <v>2266</v>
      </c>
      <c r="D363" s="12" t="s">
        <v>502</v>
      </c>
      <c r="E363" s="69">
        <v>100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4"/>
        <v>100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5"/>
        <v>0</v>
      </c>
      <c r="AL363" s="19">
        <f t="shared" si="36"/>
        <v>100</v>
      </c>
      <c r="AM363" s="12" t="s">
        <v>1979</v>
      </c>
    </row>
    <row r="364" spans="1:39" ht="15.75" x14ac:dyDescent="0.3">
      <c r="A364" s="10" t="s">
        <v>2067</v>
      </c>
      <c r="B364" s="11" t="s">
        <v>2068</v>
      </c>
      <c r="C364" s="17" t="s">
        <v>2267</v>
      </c>
      <c r="D364" s="12" t="s">
        <v>1038</v>
      </c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4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5"/>
        <v>0</v>
      </c>
      <c r="AL364" s="19">
        <f t="shared" si="36"/>
        <v>0</v>
      </c>
      <c r="AM364" s="12" t="s">
        <v>1970</v>
      </c>
    </row>
    <row r="365" spans="1:39" x14ac:dyDescent="0.25">
      <c r="A365" s="80" t="s">
        <v>1277</v>
      </c>
      <c r="B365" s="80"/>
      <c r="C365" s="80"/>
      <c r="D365" s="9"/>
      <c r="E365" s="69">
        <v>0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4"/>
        <v>0</v>
      </c>
      <c r="T365" s="19"/>
      <c r="U365" s="19"/>
      <c r="V365" s="63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5"/>
        <v>0</v>
      </c>
      <c r="AL365" s="19">
        <f t="shared" si="36"/>
        <v>0</v>
      </c>
      <c r="AM365" s="12"/>
    </row>
    <row r="366" spans="1:39" ht="15.75" x14ac:dyDescent="0.25">
      <c r="A366" s="10" t="s">
        <v>1278</v>
      </c>
      <c r="B366" s="11" t="s">
        <v>1279</v>
      </c>
      <c r="C366" s="12" t="s">
        <v>1280</v>
      </c>
      <c r="D366" s="12" t="s">
        <v>442</v>
      </c>
      <c r="E366" s="69">
        <v>52.552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4"/>
        <v>52.552</v>
      </c>
      <c r="T366" s="19"/>
      <c r="U366" s="19"/>
      <c r="V366" s="63"/>
      <c r="W366" s="19"/>
      <c r="X366" s="19"/>
      <c r="Y366" s="19"/>
      <c r="Z366" s="19">
        <f>0.05</f>
        <v>0.05</v>
      </c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5"/>
        <v>0.05</v>
      </c>
      <c r="AL366" s="19">
        <f t="shared" si="36"/>
        <v>52.502000000000002</v>
      </c>
      <c r="AM366" s="12" t="s">
        <v>1972</v>
      </c>
    </row>
    <row r="367" spans="1:39" ht="15.75" x14ac:dyDescent="0.3">
      <c r="A367" s="10" t="s">
        <v>1281</v>
      </c>
      <c r="B367" s="11" t="s">
        <v>1282</v>
      </c>
      <c r="C367" s="17" t="s">
        <v>2268</v>
      </c>
      <c r="D367" s="12" t="s">
        <v>446</v>
      </c>
      <c r="E367" s="69">
        <v>1043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4"/>
        <v>1043</v>
      </c>
      <c r="T367" s="19"/>
      <c r="U367" s="19"/>
      <c r="V367" s="63">
        <f>16</f>
        <v>16</v>
      </c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5"/>
        <v>16</v>
      </c>
      <c r="AL367" s="19">
        <f t="shared" si="36"/>
        <v>1027</v>
      </c>
      <c r="AM367" s="12" t="s">
        <v>1970</v>
      </c>
    </row>
    <row r="368" spans="1:39" ht="15.75" x14ac:dyDescent="0.3">
      <c r="A368" s="10" t="s">
        <v>1283</v>
      </c>
      <c r="B368" s="11" t="s">
        <v>1284</v>
      </c>
      <c r="C368" s="17" t="s">
        <v>2269</v>
      </c>
      <c r="D368" s="12" t="s">
        <v>446</v>
      </c>
      <c r="E368" s="69">
        <v>500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4"/>
        <v>500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 t="shared" si="35"/>
        <v>0</v>
      </c>
      <c r="AL368" s="19">
        <f t="shared" si="36"/>
        <v>500</v>
      </c>
      <c r="AM368" s="12" t="s">
        <v>1970</v>
      </c>
    </row>
    <row r="369" spans="1:39" ht="15.75" x14ac:dyDescent="0.3">
      <c r="A369" s="10" t="s">
        <v>1285</v>
      </c>
      <c r="B369" s="11" t="s">
        <v>1286</v>
      </c>
      <c r="C369" s="17" t="s">
        <v>2270</v>
      </c>
      <c r="D369" s="12" t="s">
        <v>446</v>
      </c>
      <c r="E369" s="69">
        <v>0.9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4"/>
        <v>0.9</v>
      </c>
      <c r="T369" s="19"/>
      <c r="U369" s="19"/>
      <c r="V369" s="63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>
        <f>SUM(T369:AJ369)</f>
        <v>0</v>
      </c>
      <c r="AL369" s="19">
        <f>S369-AK369</f>
        <v>0.9</v>
      </c>
      <c r="AM369" s="12" t="s">
        <v>1972</v>
      </c>
    </row>
    <row r="370" spans="1:39" ht="15.75" x14ac:dyDescent="0.3">
      <c r="A370" s="10" t="s">
        <v>1285</v>
      </c>
      <c r="B370" s="11" t="s">
        <v>1286</v>
      </c>
      <c r="C370" s="17" t="s">
        <v>2270</v>
      </c>
      <c r="D370" s="12" t="s">
        <v>446</v>
      </c>
      <c r="E370" s="69">
        <v>3478.8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4"/>
        <v>3478.8</v>
      </c>
      <c r="T370" s="19"/>
      <c r="U370" s="19"/>
      <c r="V370" s="71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>
        <f>1000</f>
        <v>1000</v>
      </c>
      <c r="AJ370" s="19"/>
      <c r="AK370" s="19">
        <f t="shared" ref="AK370:AK433" si="37">SUM(T370:AJ370)</f>
        <v>1000</v>
      </c>
      <c r="AL370" s="19">
        <f t="shared" si="36"/>
        <v>2478.8000000000002</v>
      </c>
      <c r="AM370" s="12" t="s">
        <v>1970</v>
      </c>
    </row>
    <row r="371" spans="1:39" x14ac:dyDescent="0.25">
      <c r="A371" s="10" t="s">
        <v>1287</v>
      </c>
      <c r="B371" s="11" t="s">
        <v>1288</v>
      </c>
      <c r="C371" s="12" t="s">
        <v>1289</v>
      </c>
      <c r="D371" s="12" t="s">
        <v>638</v>
      </c>
      <c r="E371" s="69">
        <v>27.2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4"/>
        <v>27.2</v>
      </c>
      <c r="T371" s="19">
        <f>1</f>
        <v>1</v>
      </c>
      <c r="U371" s="19">
        <f>0.1</f>
        <v>0.1</v>
      </c>
      <c r="V371" s="19">
        <f>0.1</f>
        <v>0.1</v>
      </c>
      <c r="W371" s="19">
        <f>1</f>
        <v>1</v>
      </c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7"/>
        <v>2.2000000000000002</v>
      </c>
      <c r="AL371" s="19">
        <f t="shared" si="36"/>
        <v>25</v>
      </c>
      <c r="AM371" s="12" t="s">
        <v>1972</v>
      </c>
    </row>
    <row r="372" spans="1:39" ht="15.75" x14ac:dyDescent="0.3">
      <c r="A372" s="10" t="s">
        <v>1290</v>
      </c>
      <c r="B372" s="11" t="s">
        <v>1366</v>
      </c>
      <c r="C372" s="17" t="s">
        <v>2271</v>
      </c>
      <c r="D372" s="12" t="s">
        <v>446</v>
      </c>
      <c r="E372" s="69">
        <v>50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4"/>
        <v>50</v>
      </c>
      <c r="T372" s="19"/>
      <c r="U372" s="19"/>
      <c r="V372" s="63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7"/>
        <v>0</v>
      </c>
      <c r="AL372" s="19">
        <f t="shared" si="36"/>
        <v>50</v>
      </c>
      <c r="AM372" s="12" t="s">
        <v>1970</v>
      </c>
    </row>
    <row r="373" spans="1:39" ht="15.75" x14ac:dyDescent="0.3">
      <c r="A373" s="10" t="s">
        <v>1291</v>
      </c>
      <c r="B373" s="11" t="s">
        <v>1292</v>
      </c>
      <c r="C373" s="17" t="s">
        <v>2272</v>
      </c>
      <c r="D373" s="12" t="s">
        <v>442</v>
      </c>
      <c r="E373" s="69">
        <v>4.6029999999999998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4"/>
        <v>4.6029999999999998</v>
      </c>
      <c r="T373" s="19"/>
      <c r="U373" s="19"/>
      <c r="V373" s="63"/>
      <c r="W373" s="19"/>
      <c r="X373" s="19"/>
      <c r="Y373" s="19">
        <f>0.5</f>
        <v>0.5</v>
      </c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7"/>
        <v>0.5</v>
      </c>
      <c r="AL373" s="19">
        <f t="shared" si="36"/>
        <v>4.1029999999999998</v>
      </c>
      <c r="AM373" s="12" t="s">
        <v>1972</v>
      </c>
    </row>
    <row r="374" spans="1:39" ht="15.75" x14ac:dyDescent="0.3">
      <c r="A374" s="10" t="s">
        <v>1293</v>
      </c>
      <c r="B374" s="11" t="s">
        <v>1294</v>
      </c>
      <c r="C374" s="17" t="s">
        <v>2273</v>
      </c>
      <c r="D374" s="12" t="s">
        <v>638</v>
      </c>
      <c r="E374" s="69">
        <v>26.33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4"/>
        <v>26.33</v>
      </c>
      <c r="T374" s="19"/>
      <c r="U374" s="19"/>
      <c r="V374" s="63">
        <f>0.1</f>
        <v>0.1</v>
      </c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7"/>
        <v>0.1</v>
      </c>
      <c r="AL374" s="19">
        <f t="shared" si="36"/>
        <v>26.229999999999997</v>
      </c>
      <c r="AM374" s="12" t="s">
        <v>1972</v>
      </c>
    </row>
    <row r="375" spans="1:39" x14ac:dyDescent="0.25">
      <c r="A375" s="10" t="s">
        <v>1295</v>
      </c>
      <c r="B375" s="11" t="s">
        <v>1296</v>
      </c>
      <c r="C375" s="12" t="s">
        <v>2164</v>
      </c>
      <c r="D375" s="12" t="s">
        <v>638</v>
      </c>
      <c r="E375" s="69">
        <v>1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4"/>
        <v>1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7"/>
        <v>0</v>
      </c>
      <c r="AL375" s="19">
        <f t="shared" si="36"/>
        <v>1</v>
      </c>
      <c r="AM375" s="12" t="s">
        <v>1972</v>
      </c>
    </row>
    <row r="376" spans="1:39" ht="15.75" x14ac:dyDescent="0.3">
      <c r="A376" s="10" t="s">
        <v>1297</v>
      </c>
      <c r="B376" s="11" t="s">
        <v>1298</v>
      </c>
      <c r="C376" s="17" t="s">
        <v>2274</v>
      </c>
      <c r="D376" s="12" t="s">
        <v>463</v>
      </c>
      <c r="E376" s="69">
        <v>7.4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4"/>
        <v>7.4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7"/>
        <v>0</v>
      </c>
      <c r="AL376" s="19">
        <f t="shared" si="36"/>
        <v>7.4</v>
      </c>
      <c r="AM376" s="12" t="s">
        <v>1972</v>
      </c>
    </row>
    <row r="377" spans="1:39" ht="15.75" x14ac:dyDescent="0.3">
      <c r="A377" s="10" t="s">
        <v>1299</v>
      </c>
      <c r="B377" s="11" t="s">
        <v>1300</v>
      </c>
      <c r="C377" s="17" t="s">
        <v>2275</v>
      </c>
      <c r="D377" s="12" t="s">
        <v>446</v>
      </c>
      <c r="E377" s="69">
        <v>1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4"/>
        <v>1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7"/>
        <v>0</v>
      </c>
      <c r="AL377" s="19">
        <f t="shared" si="36"/>
        <v>1</v>
      </c>
      <c r="AM377" s="12" t="s">
        <v>1972</v>
      </c>
    </row>
    <row r="378" spans="1:39" x14ac:dyDescent="0.25">
      <c r="A378" s="10" t="s">
        <v>1301</v>
      </c>
      <c r="B378" s="11" t="s">
        <v>1302</v>
      </c>
      <c r="C378" s="12" t="s">
        <v>1303</v>
      </c>
      <c r="D378" s="12" t="s">
        <v>638</v>
      </c>
      <c r="E378" s="69">
        <v>3300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4"/>
        <v>3300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7"/>
        <v>0</v>
      </c>
      <c r="AL378" s="19">
        <f t="shared" si="36"/>
        <v>3300</v>
      </c>
      <c r="AM378" s="12" t="s">
        <v>1970</v>
      </c>
    </row>
    <row r="379" spans="1:39" ht="15.75" x14ac:dyDescent="0.25">
      <c r="A379" s="10" t="s">
        <v>1304</v>
      </c>
      <c r="B379" s="11" t="s">
        <v>1305</v>
      </c>
      <c r="C379" s="12" t="s">
        <v>1306</v>
      </c>
      <c r="D379" s="12" t="s">
        <v>446</v>
      </c>
      <c r="E379" s="69">
        <v>2994.9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4"/>
        <v>2994.9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7"/>
        <v>0</v>
      </c>
      <c r="AL379" s="19">
        <f t="shared" si="36"/>
        <v>2994.9</v>
      </c>
      <c r="AM379" s="12" t="s">
        <v>1970</v>
      </c>
    </row>
    <row r="380" spans="1:39" x14ac:dyDescent="0.25">
      <c r="A380" s="10" t="s">
        <v>1307</v>
      </c>
      <c r="B380" s="11" t="s">
        <v>2165</v>
      </c>
      <c r="C380" s="12"/>
      <c r="D380" s="12" t="s">
        <v>446</v>
      </c>
      <c r="E380" s="69">
        <v>200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4"/>
        <v>200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7"/>
        <v>0</v>
      </c>
      <c r="AL380" s="19">
        <f t="shared" si="36"/>
        <v>200</v>
      </c>
      <c r="AM380" s="12" t="s">
        <v>1970</v>
      </c>
    </row>
    <row r="381" spans="1:39" ht="15.75" x14ac:dyDescent="0.3">
      <c r="A381" s="10" t="s">
        <v>1308</v>
      </c>
      <c r="B381" s="11" t="s">
        <v>1309</v>
      </c>
      <c r="C381" s="17" t="s">
        <v>2276</v>
      </c>
      <c r="D381" s="12" t="s">
        <v>446</v>
      </c>
      <c r="E381" s="69">
        <v>1450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4"/>
        <v>1450</v>
      </c>
      <c r="T381" s="19"/>
      <c r="U381" s="19"/>
      <c r="V381" s="63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7"/>
        <v>0</v>
      </c>
      <c r="AL381" s="19">
        <f t="shared" si="36"/>
        <v>1450</v>
      </c>
      <c r="AM381" s="12" t="s">
        <v>1970</v>
      </c>
    </row>
    <row r="382" spans="1:39" ht="15.75" x14ac:dyDescent="0.3">
      <c r="A382" s="10" t="s">
        <v>1310</v>
      </c>
      <c r="B382" s="11" t="s">
        <v>1311</v>
      </c>
      <c r="C382" s="17" t="s">
        <v>2277</v>
      </c>
      <c r="D382" s="12" t="s">
        <v>638</v>
      </c>
      <c r="E382" s="69">
        <v>13.519199999999998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4"/>
        <v>13.519199999999998</v>
      </c>
      <c r="T382" s="19"/>
      <c r="U382" s="19"/>
      <c r="V382" s="63">
        <f>0.1+0.25</f>
        <v>0.35</v>
      </c>
      <c r="W382" s="19">
        <f>1+1</f>
        <v>2</v>
      </c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7"/>
        <v>2.35</v>
      </c>
      <c r="AL382" s="19">
        <f t="shared" si="36"/>
        <v>11.169199999999998</v>
      </c>
      <c r="AM382" s="12" t="s">
        <v>1972</v>
      </c>
    </row>
    <row r="383" spans="1:39" ht="15.75" x14ac:dyDescent="0.3">
      <c r="A383" s="10" t="s">
        <v>1312</v>
      </c>
      <c r="B383" s="11" t="s">
        <v>1313</v>
      </c>
      <c r="C383" s="17" t="s">
        <v>2278</v>
      </c>
      <c r="D383" s="12" t="s">
        <v>638</v>
      </c>
      <c r="E383" s="69">
        <v>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4"/>
        <v>100</v>
      </c>
      <c r="T383" s="19"/>
      <c r="U383" s="19"/>
      <c r="V383" s="63">
        <f>11.5</f>
        <v>11.5</v>
      </c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7"/>
        <v>11.5</v>
      </c>
      <c r="AL383" s="19">
        <f t="shared" si="36"/>
        <v>88.5</v>
      </c>
      <c r="AM383" s="12" t="s">
        <v>1972</v>
      </c>
    </row>
    <row r="384" spans="1:39" ht="15.75" x14ac:dyDescent="0.3">
      <c r="A384" s="10" t="s">
        <v>1314</v>
      </c>
      <c r="B384" s="11" t="s">
        <v>1315</v>
      </c>
      <c r="C384" s="17" t="s">
        <v>2279</v>
      </c>
      <c r="D384" s="12" t="s">
        <v>446</v>
      </c>
      <c r="E384" s="69">
        <v>4100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ref="S384:S413" si="38">SUM(E384:R384)</f>
        <v>4100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7"/>
        <v>0</v>
      </c>
      <c r="AL384" s="19">
        <f t="shared" si="36"/>
        <v>4100</v>
      </c>
      <c r="AM384" s="12" t="s">
        <v>1970</v>
      </c>
    </row>
    <row r="385" spans="1:39" ht="15.75" x14ac:dyDescent="0.3">
      <c r="A385" s="10" t="s">
        <v>1316</v>
      </c>
      <c r="B385" s="11" t="s">
        <v>1317</v>
      </c>
      <c r="C385" s="17" t="s">
        <v>2280</v>
      </c>
      <c r="D385" s="12" t="s">
        <v>446</v>
      </c>
      <c r="E385" s="69">
        <v>600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8"/>
        <v>600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7"/>
        <v>0</v>
      </c>
      <c r="AL385" s="19">
        <f t="shared" si="36"/>
        <v>600</v>
      </c>
      <c r="AM385" s="12" t="s">
        <v>1970</v>
      </c>
    </row>
    <row r="386" spans="1:39" ht="15.75" x14ac:dyDescent="0.3">
      <c r="A386" s="10" t="s">
        <v>1318</v>
      </c>
      <c r="B386" s="11" t="s">
        <v>1319</v>
      </c>
      <c r="C386" s="17" t="s">
        <v>2281</v>
      </c>
      <c r="D386" s="12" t="s">
        <v>638</v>
      </c>
      <c r="E386" s="69">
        <v>1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8"/>
        <v>1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7"/>
        <v>0</v>
      </c>
      <c r="AL386" s="19">
        <f t="shared" si="36"/>
        <v>1</v>
      </c>
      <c r="AM386" s="12" t="s">
        <v>1972</v>
      </c>
    </row>
    <row r="387" spans="1:39" ht="15.75" x14ac:dyDescent="0.3">
      <c r="A387" s="10" t="s">
        <v>1320</v>
      </c>
      <c r="B387" s="11" t="s">
        <v>1321</v>
      </c>
      <c r="C387" s="17" t="s">
        <v>2282</v>
      </c>
      <c r="D387" s="12" t="s">
        <v>446</v>
      </c>
      <c r="E387" s="69">
        <v>5946.4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8"/>
        <v>5946.4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7"/>
        <v>0</v>
      </c>
      <c r="AL387" s="19">
        <f t="shared" si="36"/>
        <v>5946.4</v>
      </c>
      <c r="AM387" s="12" t="s">
        <v>1970</v>
      </c>
    </row>
    <row r="388" spans="1:39" ht="15.75" x14ac:dyDescent="0.25">
      <c r="A388" s="10" t="s">
        <v>1322</v>
      </c>
      <c r="B388" s="11" t="s">
        <v>1323</v>
      </c>
      <c r="C388" s="12" t="s">
        <v>1324</v>
      </c>
      <c r="D388" s="12" t="s">
        <v>446</v>
      </c>
      <c r="E388" s="69">
        <v>450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8"/>
        <v>450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7"/>
        <v>0</v>
      </c>
      <c r="AL388" s="19">
        <f t="shared" si="36"/>
        <v>450</v>
      </c>
      <c r="AM388" s="12" t="s">
        <v>1970</v>
      </c>
    </row>
    <row r="389" spans="1:39" ht="15.75" x14ac:dyDescent="0.3">
      <c r="A389" s="10" t="s">
        <v>1325</v>
      </c>
      <c r="B389" s="11" t="s">
        <v>1326</v>
      </c>
      <c r="C389" s="17" t="s">
        <v>2283</v>
      </c>
      <c r="D389" s="12" t="s">
        <v>446</v>
      </c>
      <c r="E389" s="69">
        <v>90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8"/>
        <v>90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7"/>
        <v>0</v>
      </c>
      <c r="AL389" s="19">
        <f t="shared" si="36"/>
        <v>90</v>
      </c>
      <c r="AM389" s="12" t="s">
        <v>1970</v>
      </c>
    </row>
    <row r="390" spans="1:39" ht="15.75" x14ac:dyDescent="0.3">
      <c r="A390" s="10" t="s">
        <v>1327</v>
      </c>
      <c r="B390" s="11" t="s">
        <v>1328</v>
      </c>
      <c r="C390" s="17" t="s">
        <v>2277</v>
      </c>
      <c r="D390" s="12" t="s">
        <v>638</v>
      </c>
      <c r="E390" s="69">
        <v>6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8"/>
        <v>6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7"/>
        <v>0</v>
      </c>
      <c r="AL390" s="19">
        <f t="shared" si="36"/>
        <v>6</v>
      </c>
      <c r="AM390" s="12" t="s">
        <v>1972</v>
      </c>
    </row>
    <row r="391" spans="1:39" ht="15.75" x14ac:dyDescent="0.3">
      <c r="A391" s="10" t="s">
        <v>1329</v>
      </c>
      <c r="B391" s="11" t="s">
        <v>1330</v>
      </c>
      <c r="C391" s="17" t="s">
        <v>2284</v>
      </c>
      <c r="D391" s="12" t="s">
        <v>446</v>
      </c>
      <c r="E391" s="69">
        <v>1200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8"/>
        <v>1200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7"/>
        <v>0</v>
      </c>
      <c r="AL391" s="19">
        <f t="shared" si="36"/>
        <v>1200</v>
      </c>
      <c r="AM391" s="12" t="s">
        <v>1970</v>
      </c>
    </row>
    <row r="392" spans="1:39" ht="15.75" x14ac:dyDescent="0.3">
      <c r="A392" s="10" t="s">
        <v>1331</v>
      </c>
      <c r="B392" s="11" t="s">
        <v>1332</v>
      </c>
      <c r="C392" s="17" t="s">
        <v>2285</v>
      </c>
      <c r="D392" s="12" t="s">
        <v>446</v>
      </c>
      <c r="E392" s="69">
        <v>205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8"/>
        <v>205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7"/>
        <v>0</v>
      </c>
      <c r="AL392" s="19">
        <f t="shared" si="36"/>
        <v>205</v>
      </c>
      <c r="AM392" s="12" t="s">
        <v>1970</v>
      </c>
    </row>
    <row r="393" spans="1:39" ht="15.75" x14ac:dyDescent="0.25">
      <c r="A393" s="10" t="s">
        <v>1333</v>
      </c>
      <c r="B393" s="11" t="s">
        <v>1334</v>
      </c>
      <c r="C393" s="12" t="s">
        <v>642</v>
      </c>
      <c r="D393" s="12" t="s">
        <v>638</v>
      </c>
      <c r="E393" s="69">
        <v>0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8"/>
        <v>0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7"/>
        <v>0</v>
      </c>
      <c r="AL393" s="19">
        <f t="shared" si="36"/>
        <v>0</v>
      </c>
      <c r="AM393" s="12"/>
    </row>
    <row r="394" spans="1:39" ht="15.75" x14ac:dyDescent="0.25">
      <c r="A394" s="10" t="s">
        <v>1335</v>
      </c>
      <c r="B394" s="11" t="s">
        <v>1336</v>
      </c>
      <c r="C394" s="12" t="s">
        <v>1337</v>
      </c>
      <c r="D394" s="12" t="s">
        <v>463</v>
      </c>
      <c r="E394" s="69">
        <v>2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8"/>
        <v>2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7"/>
        <v>0</v>
      </c>
      <c r="AL394" s="19">
        <f t="shared" si="36"/>
        <v>2</v>
      </c>
      <c r="AM394" s="12" t="s">
        <v>1972</v>
      </c>
    </row>
    <row r="395" spans="1:39" ht="15.75" x14ac:dyDescent="0.25">
      <c r="A395" s="10" t="s">
        <v>1338</v>
      </c>
      <c r="B395" s="11" t="s">
        <v>1339</v>
      </c>
      <c r="C395" s="12" t="s">
        <v>1340</v>
      </c>
      <c r="D395" s="12" t="s">
        <v>638</v>
      </c>
      <c r="E395" s="69">
        <v>25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8"/>
        <v>25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7"/>
        <v>0</v>
      </c>
      <c r="AL395" s="19">
        <f t="shared" si="36"/>
        <v>25</v>
      </c>
      <c r="AM395" s="12" t="s">
        <v>1970</v>
      </c>
    </row>
    <row r="396" spans="1:39" ht="15.75" x14ac:dyDescent="0.3">
      <c r="A396" s="10" t="s">
        <v>1341</v>
      </c>
      <c r="B396" s="11" t="s">
        <v>1342</v>
      </c>
      <c r="C396" s="17" t="s">
        <v>2286</v>
      </c>
      <c r="D396" s="12" t="s">
        <v>446</v>
      </c>
      <c r="E396" s="69">
        <v>1000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8"/>
        <v>1000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7"/>
        <v>0</v>
      </c>
      <c r="AL396" s="19">
        <f t="shared" si="36"/>
        <v>1000</v>
      </c>
      <c r="AM396" s="12" t="s">
        <v>1970</v>
      </c>
    </row>
    <row r="397" spans="1:39" ht="15.75" x14ac:dyDescent="0.3">
      <c r="A397" s="10" t="s">
        <v>1343</v>
      </c>
      <c r="B397" s="11" t="s">
        <v>1344</v>
      </c>
      <c r="C397" s="17" t="s">
        <v>2287</v>
      </c>
      <c r="D397" s="12" t="s">
        <v>638</v>
      </c>
      <c r="E397" s="69">
        <v>250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8"/>
        <v>250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7"/>
        <v>0</v>
      </c>
      <c r="AL397" s="19">
        <f t="shared" si="36"/>
        <v>250</v>
      </c>
      <c r="AM397" s="12" t="s">
        <v>1970</v>
      </c>
    </row>
    <row r="398" spans="1:39" ht="16.5" x14ac:dyDescent="0.25">
      <c r="A398" s="10" t="s">
        <v>1345</v>
      </c>
      <c r="B398" s="11" t="s">
        <v>1346</v>
      </c>
      <c r="C398" s="12" t="s">
        <v>1347</v>
      </c>
      <c r="D398" s="12" t="s">
        <v>638</v>
      </c>
      <c r="E398" s="69">
        <v>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8"/>
        <v>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7"/>
        <v>0</v>
      </c>
      <c r="AL398" s="19">
        <f t="shared" si="36"/>
        <v>0</v>
      </c>
      <c r="AM398" s="12" t="s">
        <v>1971</v>
      </c>
    </row>
    <row r="399" spans="1:39" ht="15.75" x14ac:dyDescent="0.3">
      <c r="A399" s="10" t="s">
        <v>1348</v>
      </c>
      <c r="B399" s="11" t="s">
        <v>1349</v>
      </c>
      <c r="C399" s="17" t="s">
        <v>2288</v>
      </c>
      <c r="D399" s="12" t="s">
        <v>446</v>
      </c>
      <c r="E399" s="69">
        <v>1000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8"/>
        <v>1000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7"/>
        <v>0</v>
      </c>
      <c r="AL399" s="19">
        <f t="shared" si="36"/>
        <v>1000</v>
      </c>
      <c r="AM399" s="12" t="s">
        <v>1970</v>
      </c>
    </row>
    <row r="400" spans="1:39" ht="15.75" x14ac:dyDescent="0.3">
      <c r="A400" s="10" t="s">
        <v>1350</v>
      </c>
      <c r="B400" s="11" t="s">
        <v>1351</v>
      </c>
      <c r="C400" s="17" t="s">
        <v>2289</v>
      </c>
      <c r="D400" s="12" t="s">
        <v>491</v>
      </c>
      <c r="E400" s="69">
        <v>0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8"/>
        <v>0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7"/>
        <v>0</v>
      </c>
      <c r="AL400" s="19">
        <f t="shared" si="36"/>
        <v>0</v>
      </c>
      <c r="AM400" s="12" t="s">
        <v>1970</v>
      </c>
    </row>
    <row r="401" spans="1:39" ht="15.75" x14ac:dyDescent="0.3">
      <c r="A401" s="10" t="s">
        <v>1352</v>
      </c>
      <c r="B401" s="11" t="s">
        <v>2171</v>
      </c>
      <c r="C401" s="17" t="s">
        <v>2290</v>
      </c>
      <c r="D401" s="12" t="s">
        <v>446</v>
      </c>
      <c r="E401" s="69">
        <v>142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8"/>
        <v>142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7"/>
        <v>0</v>
      </c>
      <c r="AL401" s="19">
        <f t="shared" si="36"/>
        <v>142</v>
      </c>
      <c r="AM401" s="12" t="s">
        <v>1970</v>
      </c>
    </row>
    <row r="402" spans="1:39" ht="15.75" x14ac:dyDescent="0.3">
      <c r="A402" s="10" t="s">
        <v>1353</v>
      </c>
      <c r="B402" s="11" t="s">
        <v>1354</v>
      </c>
      <c r="C402" s="17" t="s">
        <v>2291</v>
      </c>
      <c r="D402" s="12" t="s">
        <v>446</v>
      </c>
      <c r="E402" s="69">
        <v>200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8"/>
        <v>200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7"/>
        <v>0</v>
      </c>
      <c r="AL402" s="19">
        <f t="shared" si="36"/>
        <v>200</v>
      </c>
      <c r="AM402" s="12" t="s">
        <v>1970</v>
      </c>
    </row>
    <row r="403" spans="1:39" ht="15.75" x14ac:dyDescent="0.3">
      <c r="A403" s="10" t="s">
        <v>1355</v>
      </c>
      <c r="B403" s="11" t="s">
        <v>1356</v>
      </c>
      <c r="C403" s="17" t="s">
        <v>2292</v>
      </c>
      <c r="D403" s="12" t="s">
        <v>446</v>
      </c>
      <c r="E403" s="69">
        <v>250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8"/>
        <v>250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7"/>
        <v>0</v>
      </c>
      <c r="AL403" s="19">
        <f t="shared" si="36"/>
        <v>250</v>
      </c>
      <c r="AM403" s="9" t="s">
        <v>1970</v>
      </c>
    </row>
    <row r="404" spans="1:39" ht="15.75" x14ac:dyDescent="0.3">
      <c r="A404" s="10" t="s">
        <v>1357</v>
      </c>
      <c r="B404" s="11" t="s">
        <v>1358</v>
      </c>
      <c r="C404" s="17" t="s">
        <v>2293</v>
      </c>
      <c r="D404" s="12" t="s">
        <v>446</v>
      </c>
      <c r="E404" s="69">
        <v>1000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8"/>
        <v>1000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7"/>
        <v>0</v>
      </c>
      <c r="AL404" s="19">
        <f t="shared" si="36"/>
        <v>1000</v>
      </c>
      <c r="AM404" s="12" t="s">
        <v>1970</v>
      </c>
    </row>
    <row r="405" spans="1:39" ht="15.75" x14ac:dyDescent="0.3">
      <c r="A405" s="10" t="s">
        <v>1359</v>
      </c>
      <c r="B405" s="11" t="s">
        <v>1360</v>
      </c>
      <c r="C405" s="17" t="s">
        <v>2294</v>
      </c>
      <c r="D405" s="12" t="s">
        <v>446</v>
      </c>
      <c r="E405" s="69">
        <v>10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8"/>
        <v>10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7"/>
        <v>0</v>
      </c>
      <c r="AL405" s="19">
        <f t="shared" si="36"/>
        <v>10</v>
      </c>
      <c r="AM405" s="12" t="s">
        <v>1970</v>
      </c>
    </row>
    <row r="406" spans="1:39" ht="15.75" x14ac:dyDescent="0.3">
      <c r="A406" s="10" t="s">
        <v>1361</v>
      </c>
      <c r="B406" s="11" t="s">
        <v>1362</v>
      </c>
      <c r="C406" s="17" t="s">
        <v>2295</v>
      </c>
      <c r="D406" s="12"/>
      <c r="E406" s="69">
        <v>100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8"/>
        <v>100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7"/>
        <v>0</v>
      </c>
      <c r="AL406" s="19">
        <f t="shared" si="36"/>
        <v>100</v>
      </c>
      <c r="AM406" s="12" t="s">
        <v>1970</v>
      </c>
    </row>
    <row r="407" spans="1:39" ht="15.75" x14ac:dyDescent="0.3">
      <c r="A407" s="10" t="s">
        <v>1363</v>
      </c>
      <c r="B407" s="11" t="s">
        <v>1364</v>
      </c>
      <c r="C407" s="17" t="s">
        <v>2296</v>
      </c>
      <c r="D407" s="12" t="s">
        <v>638</v>
      </c>
      <c r="E407" s="69">
        <v>485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8"/>
        <v>485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7"/>
        <v>0</v>
      </c>
      <c r="AL407" s="19">
        <f t="shared" si="36"/>
        <v>485</v>
      </c>
      <c r="AM407" s="12" t="s">
        <v>1970</v>
      </c>
    </row>
    <row r="408" spans="1:39" ht="15.75" x14ac:dyDescent="0.3">
      <c r="A408" s="10" t="s">
        <v>1365</v>
      </c>
      <c r="B408" s="20" t="s">
        <v>1366</v>
      </c>
      <c r="C408" s="17" t="s">
        <v>2271</v>
      </c>
      <c r="D408" s="12"/>
      <c r="E408" s="69">
        <v>37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8"/>
        <v>37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7"/>
        <v>0</v>
      </c>
      <c r="AL408" s="19">
        <f t="shared" si="36"/>
        <v>37</v>
      </c>
      <c r="AM408" s="12" t="s">
        <v>1970</v>
      </c>
    </row>
    <row r="409" spans="1:39" ht="15.75" x14ac:dyDescent="0.3">
      <c r="A409" s="10" t="s">
        <v>1367</v>
      </c>
      <c r="B409" s="21" t="s">
        <v>1368</v>
      </c>
      <c r="C409" s="17" t="s">
        <v>2297</v>
      </c>
      <c r="D409" s="12" t="s">
        <v>446</v>
      </c>
      <c r="E409" s="69">
        <v>100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8"/>
        <v>100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7"/>
        <v>0</v>
      </c>
      <c r="AL409" s="19">
        <f t="shared" si="36"/>
        <v>100</v>
      </c>
      <c r="AM409" s="12" t="s">
        <v>1970</v>
      </c>
    </row>
    <row r="410" spans="1:39" x14ac:dyDescent="0.25">
      <c r="A410" s="10" t="s">
        <v>1369</v>
      </c>
      <c r="B410" s="11" t="s">
        <v>1370</v>
      </c>
      <c r="C410" s="12"/>
      <c r="D410" s="12"/>
      <c r="E410" s="69">
        <v>1000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8"/>
        <v>1000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7"/>
        <v>0</v>
      </c>
      <c r="AL410" s="19">
        <f t="shared" si="36"/>
        <v>1000</v>
      </c>
      <c r="AM410" s="12" t="s">
        <v>1980</v>
      </c>
    </row>
    <row r="411" spans="1:39" x14ac:dyDescent="0.25">
      <c r="A411" s="10" t="s">
        <v>1371</v>
      </c>
      <c r="B411" s="11" t="s">
        <v>1372</v>
      </c>
      <c r="C411" s="12"/>
      <c r="D411" s="12" t="s">
        <v>446</v>
      </c>
      <c r="E411" s="69">
        <v>250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8"/>
        <v>250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7"/>
        <v>0</v>
      </c>
      <c r="AL411" s="19">
        <f t="shared" si="36"/>
        <v>250</v>
      </c>
      <c r="AM411" s="12" t="s">
        <v>1970</v>
      </c>
    </row>
    <row r="412" spans="1:39" x14ac:dyDescent="0.25">
      <c r="A412" s="10" t="s">
        <v>1373</v>
      </c>
      <c r="B412" s="11" t="s">
        <v>1374</v>
      </c>
      <c r="C412" s="12"/>
      <c r="D412" s="12"/>
      <c r="E412" s="69">
        <v>2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8"/>
        <v>2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7"/>
        <v>0</v>
      </c>
      <c r="AL412" s="19">
        <v>2</v>
      </c>
      <c r="AM412" s="12"/>
    </row>
    <row r="413" spans="1:39" x14ac:dyDescent="0.25">
      <c r="A413" s="10" t="s">
        <v>1375</v>
      </c>
      <c r="B413" s="11" t="s">
        <v>1376</v>
      </c>
      <c r="C413" s="12"/>
      <c r="D413" s="12"/>
      <c r="E413" s="69">
        <v>1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f t="shared" si="38"/>
        <v>1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7"/>
        <v>0</v>
      </c>
      <c r="AL413" s="19">
        <v>1</v>
      </c>
      <c r="AM413" s="12" t="s">
        <v>1971</v>
      </c>
    </row>
    <row r="414" spans="1:39" x14ac:dyDescent="0.25">
      <c r="A414" s="10" t="s">
        <v>1377</v>
      </c>
      <c r="B414" s="11" t="s">
        <v>1378</v>
      </c>
      <c r="C414" s="12"/>
      <c r="D414" s="12"/>
      <c r="E414" s="69">
        <v>2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v>2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7"/>
        <v>0</v>
      </c>
      <c r="AL414" s="19">
        <v>2</v>
      </c>
      <c r="AM414" s="12" t="s">
        <v>1971</v>
      </c>
    </row>
    <row r="415" spans="1:39" x14ac:dyDescent="0.25">
      <c r="A415" s="10" t="s">
        <v>1379</v>
      </c>
      <c r="B415" s="11" t="s">
        <v>1380</v>
      </c>
      <c r="C415" s="12"/>
      <c r="D415" s="12" t="s">
        <v>446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7"/>
        <v>0</v>
      </c>
      <c r="AL415" s="19">
        <f>S415-AK415</f>
        <v>500</v>
      </c>
      <c r="AM415" s="12" t="s">
        <v>1970</v>
      </c>
    </row>
    <row r="416" spans="1:39" x14ac:dyDescent="0.25">
      <c r="A416" s="10" t="s">
        <v>1997</v>
      </c>
      <c r="B416" s="11" t="s">
        <v>1998</v>
      </c>
      <c r="C416" s="12"/>
      <c r="D416" s="12" t="s">
        <v>446</v>
      </c>
      <c r="E416" s="69">
        <v>500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ref="S416:S477" si="39">SUM(E416:R416)</f>
        <v>500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7"/>
        <v>0</v>
      </c>
      <c r="AL416" s="19">
        <f t="shared" ref="AL416:AL439" si="40">S416-AK416</f>
        <v>500</v>
      </c>
      <c r="AM416" s="12" t="s">
        <v>1970</v>
      </c>
    </row>
    <row r="417" spans="1:39" x14ac:dyDescent="0.25">
      <c r="A417" s="10" t="s">
        <v>2176</v>
      </c>
      <c r="B417" s="11" t="s">
        <v>2177</v>
      </c>
      <c r="C417" s="12"/>
      <c r="D417" s="12" t="s">
        <v>463</v>
      </c>
      <c r="E417" s="69">
        <v>1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9"/>
        <v>1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7"/>
        <v>0</v>
      </c>
      <c r="AL417" s="19">
        <f t="shared" si="40"/>
        <v>1</v>
      </c>
      <c r="AM417" s="12" t="s">
        <v>1972</v>
      </c>
    </row>
    <row r="418" spans="1:39" x14ac:dyDescent="0.25">
      <c r="A418" s="10" t="s">
        <v>2178</v>
      </c>
      <c r="B418" s="11" t="s">
        <v>2179</v>
      </c>
      <c r="C418" s="12"/>
      <c r="D418" s="12" t="s">
        <v>491</v>
      </c>
      <c r="E418" s="69">
        <v>250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9"/>
        <v>250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7"/>
        <v>0</v>
      </c>
      <c r="AL418" s="19">
        <f t="shared" si="40"/>
        <v>250</v>
      </c>
      <c r="AM418" s="12" t="s">
        <v>1970</v>
      </c>
    </row>
    <row r="419" spans="1:39" x14ac:dyDescent="0.25">
      <c r="A419" s="10" t="s">
        <v>2298</v>
      </c>
      <c r="B419" s="11" t="s">
        <v>2299</v>
      </c>
      <c r="C419" s="12"/>
      <c r="D419" s="12" t="s">
        <v>463</v>
      </c>
      <c r="E419" s="69">
        <v>1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9"/>
        <v>1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7"/>
        <v>0</v>
      </c>
      <c r="AL419" s="19">
        <f t="shared" si="40"/>
        <v>1</v>
      </c>
      <c r="AM419" s="12" t="s">
        <v>1972</v>
      </c>
    </row>
    <row r="420" spans="1:39" x14ac:dyDescent="0.25">
      <c r="A420" s="80" t="s">
        <v>1381</v>
      </c>
      <c r="B420" s="80"/>
      <c r="C420" s="80"/>
      <c r="D420" s="9"/>
      <c r="E420" s="69">
        <v>0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9"/>
        <v>0</v>
      </c>
      <c r="T420" s="19"/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si="37"/>
        <v>0</v>
      </c>
      <c r="AL420" s="19">
        <f t="shared" si="40"/>
        <v>0</v>
      </c>
      <c r="AM420" s="12" t="s">
        <v>1970</v>
      </c>
    </row>
    <row r="421" spans="1:39" x14ac:dyDescent="0.25">
      <c r="A421" s="10" t="s">
        <v>1382</v>
      </c>
      <c r="B421" s="11" t="s">
        <v>1383</v>
      </c>
      <c r="C421" s="12"/>
      <c r="D421" s="12" t="s">
        <v>463</v>
      </c>
      <c r="E421" s="69">
        <v>3.9000000000000004</v>
      </c>
      <c r="F421" s="12"/>
      <c r="G421" s="12"/>
      <c r="H421" s="19"/>
      <c r="I421" s="19"/>
      <c r="J421" s="19"/>
      <c r="K421" s="19"/>
      <c r="L421" s="19">
        <f>1+1</f>
        <v>2</v>
      </c>
      <c r="M421" s="19"/>
      <c r="N421" s="19"/>
      <c r="O421" s="19"/>
      <c r="P421" s="19"/>
      <c r="Q421" s="19"/>
      <c r="R421" s="19"/>
      <c r="S421" s="19">
        <f t="shared" si="39"/>
        <v>5.9</v>
      </c>
      <c r="T421" s="19">
        <v>1</v>
      </c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37"/>
        <v>1</v>
      </c>
      <c r="AL421" s="19">
        <f t="shared" si="40"/>
        <v>4.9000000000000004</v>
      </c>
      <c r="AM421" s="12" t="s">
        <v>1972</v>
      </c>
    </row>
    <row r="422" spans="1:39" x14ac:dyDescent="0.25">
      <c r="A422" s="10" t="s">
        <v>1384</v>
      </c>
      <c r="B422" s="11" t="s">
        <v>1385</v>
      </c>
      <c r="C422" s="12"/>
      <c r="D422" s="12" t="s">
        <v>463</v>
      </c>
      <c r="E422" s="69">
        <v>2.8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9"/>
        <v>2.8</v>
      </c>
      <c r="T422" s="19"/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37"/>
        <v>0</v>
      </c>
      <c r="AL422" s="19">
        <f t="shared" si="40"/>
        <v>2.8</v>
      </c>
      <c r="AM422" s="12" t="s">
        <v>1972</v>
      </c>
    </row>
    <row r="423" spans="1:39" x14ac:dyDescent="0.25">
      <c r="A423" s="10" t="s">
        <v>1386</v>
      </c>
      <c r="B423" s="11" t="s">
        <v>1387</v>
      </c>
      <c r="C423" s="12"/>
      <c r="D423" s="12" t="s">
        <v>463</v>
      </c>
      <c r="E423" s="69">
        <v>0.11</v>
      </c>
      <c r="F423" s="12"/>
      <c r="G423" s="12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>
        <f t="shared" si="39"/>
        <v>0.11</v>
      </c>
      <c r="T423" s="19">
        <v>0.11</v>
      </c>
      <c r="U423" s="19"/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37"/>
        <v>0.11</v>
      </c>
      <c r="AL423" s="19">
        <f t="shared" si="40"/>
        <v>0</v>
      </c>
      <c r="AM423" s="12" t="s">
        <v>1972</v>
      </c>
    </row>
    <row r="424" spans="1:39" ht="15.75" x14ac:dyDescent="0.25">
      <c r="A424" s="10" t="s">
        <v>1388</v>
      </c>
      <c r="B424" s="11" t="s">
        <v>1389</v>
      </c>
      <c r="C424" s="12" t="s">
        <v>1390</v>
      </c>
      <c r="D424" s="12" t="s">
        <v>463</v>
      </c>
      <c r="E424" s="69">
        <v>0.30000000000001137</v>
      </c>
      <c r="F424" s="46"/>
      <c r="G424" s="46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>
        <f>140</f>
        <v>140</v>
      </c>
      <c r="S424" s="19">
        <f t="shared" si="39"/>
        <v>140.30000000000001</v>
      </c>
      <c r="T424" s="19">
        <f>20</f>
        <v>20</v>
      </c>
      <c r="U424" s="19">
        <f>20</f>
        <v>20</v>
      </c>
      <c r="V424" s="63">
        <f>20</f>
        <v>20</v>
      </c>
      <c r="W424" s="19">
        <f>1</f>
        <v>1</v>
      </c>
      <c r="X424" s="19"/>
      <c r="Y424" s="19">
        <f>40</f>
        <v>40</v>
      </c>
      <c r="Z424" s="19"/>
      <c r="AA424" s="19"/>
      <c r="AB424" s="19"/>
      <c r="AC424" s="19"/>
      <c r="AD424" s="19"/>
      <c r="AE424" s="19"/>
      <c r="AF424" s="19"/>
      <c r="AG424" s="19"/>
      <c r="AH424" s="19">
        <f>20</f>
        <v>20</v>
      </c>
      <c r="AI424" s="19"/>
      <c r="AJ424" s="19"/>
      <c r="AK424" s="19">
        <f t="shared" si="37"/>
        <v>121</v>
      </c>
      <c r="AL424" s="19">
        <f t="shared" si="40"/>
        <v>19.300000000000011</v>
      </c>
      <c r="AM424" s="12" t="s">
        <v>1972</v>
      </c>
    </row>
    <row r="425" spans="1:39" x14ac:dyDescent="0.25">
      <c r="A425" s="10" t="s">
        <v>1391</v>
      </c>
      <c r="B425" s="11" t="s">
        <v>1392</v>
      </c>
      <c r="C425" s="12"/>
      <c r="D425" s="12" t="s">
        <v>463</v>
      </c>
      <c r="E425" s="69">
        <v>10.69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9"/>
        <v>10.69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37"/>
        <v>0</v>
      </c>
      <c r="AL425" s="19">
        <f t="shared" si="40"/>
        <v>10.69</v>
      </c>
      <c r="AM425" s="12" t="s">
        <v>1972</v>
      </c>
    </row>
    <row r="426" spans="1:39" x14ac:dyDescent="0.25">
      <c r="A426" s="10" t="s">
        <v>1393</v>
      </c>
      <c r="B426" s="11" t="s">
        <v>1394</v>
      </c>
      <c r="C426" s="12"/>
      <c r="D426" s="12" t="s">
        <v>446</v>
      </c>
      <c r="E426" s="69">
        <v>500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9"/>
        <v>500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37"/>
        <v>0</v>
      </c>
      <c r="AL426" s="19">
        <f t="shared" si="40"/>
        <v>500</v>
      </c>
      <c r="AM426" s="12" t="s">
        <v>1970</v>
      </c>
    </row>
    <row r="427" spans="1:39" x14ac:dyDescent="0.25">
      <c r="A427" s="10" t="s">
        <v>1395</v>
      </c>
      <c r="B427" s="11" t="s">
        <v>1396</v>
      </c>
      <c r="C427" s="12"/>
      <c r="D427" s="12" t="s">
        <v>463</v>
      </c>
      <c r="E427" s="69">
        <v>8.2449999999999992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9"/>
        <v>8.2449999999999992</v>
      </c>
      <c r="T427" s="19"/>
      <c r="U427" s="19"/>
      <c r="V427" s="63"/>
      <c r="W427" s="19"/>
      <c r="X427" s="19">
        <f>0.05</f>
        <v>0.05</v>
      </c>
      <c r="Y427" s="19">
        <f>0.5</f>
        <v>0.5</v>
      </c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37"/>
        <v>0.55000000000000004</v>
      </c>
      <c r="AL427" s="19">
        <f t="shared" si="40"/>
        <v>7.6949999999999994</v>
      </c>
      <c r="AM427" s="12" t="s">
        <v>1972</v>
      </c>
    </row>
    <row r="428" spans="1:39" x14ac:dyDescent="0.25">
      <c r="A428" s="10" t="s">
        <v>1397</v>
      </c>
      <c r="B428" s="11" t="s">
        <v>1398</v>
      </c>
      <c r="C428" s="12"/>
      <c r="D428" s="12" t="s">
        <v>463</v>
      </c>
      <c r="E428" s="69">
        <v>1.2000000000000002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9"/>
        <v>1.2000000000000002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37"/>
        <v>0</v>
      </c>
      <c r="AL428" s="19">
        <f t="shared" si="40"/>
        <v>1.2000000000000002</v>
      </c>
      <c r="AM428" s="12" t="s">
        <v>1972</v>
      </c>
    </row>
    <row r="429" spans="1:39" x14ac:dyDescent="0.25">
      <c r="A429" s="10" t="s">
        <v>1399</v>
      </c>
      <c r="B429" s="11" t="s">
        <v>1400</v>
      </c>
      <c r="C429" s="12"/>
      <c r="D429" s="12" t="s">
        <v>463</v>
      </c>
      <c r="E429" s="69">
        <v>7.4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9"/>
        <v>7.4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37"/>
        <v>0</v>
      </c>
      <c r="AL429" s="19">
        <f t="shared" si="40"/>
        <v>7.4</v>
      </c>
      <c r="AM429" s="12" t="s">
        <v>1972</v>
      </c>
    </row>
    <row r="430" spans="1:39" x14ac:dyDescent="0.25">
      <c r="A430" s="10" t="s">
        <v>1401</v>
      </c>
      <c r="B430" s="11" t="s">
        <v>1402</v>
      </c>
      <c r="C430" s="12"/>
      <c r="D430" s="12" t="s">
        <v>463</v>
      </c>
      <c r="E430" s="69">
        <v>1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9"/>
        <v>1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37"/>
        <v>0</v>
      </c>
      <c r="AL430" s="19">
        <f t="shared" si="40"/>
        <v>1</v>
      </c>
      <c r="AM430" s="12" t="s">
        <v>1972</v>
      </c>
    </row>
    <row r="431" spans="1:39" x14ac:dyDescent="0.25">
      <c r="A431" s="10" t="s">
        <v>1403</v>
      </c>
      <c r="B431" s="11" t="s">
        <v>1404</v>
      </c>
      <c r="C431" s="12"/>
      <c r="D431" s="12" t="s">
        <v>463</v>
      </c>
      <c r="E431" s="69">
        <v>0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9"/>
        <v>0</v>
      </c>
      <c r="T431" s="19"/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37"/>
        <v>0</v>
      </c>
      <c r="AL431" s="19">
        <f t="shared" si="40"/>
        <v>0</v>
      </c>
      <c r="AM431" s="12" t="s">
        <v>1972</v>
      </c>
    </row>
    <row r="432" spans="1:39" ht="15.75" x14ac:dyDescent="0.25">
      <c r="A432" s="10" t="s">
        <v>1405</v>
      </c>
      <c r="B432" s="11" t="s">
        <v>1406</v>
      </c>
      <c r="C432" s="12" t="s">
        <v>1407</v>
      </c>
      <c r="D432" s="12" t="s">
        <v>463</v>
      </c>
      <c r="E432" s="69">
        <v>4.5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9"/>
        <v>4.5</v>
      </c>
      <c r="T432" s="19">
        <f>1+1</f>
        <v>2</v>
      </c>
      <c r="U432" s="19">
        <f>0.2+0.2</f>
        <v>0.4</v>
      </c>
      <c r="V432" s="63">
        <f>0.1+0.05+0.15</f>
        <v>0.30000000000000004</v>
      </c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37"/>
        <v>2.7</v>
      </c>
      <c r="AL432" s="19">
        <f t="shared" si="40"/>
        <v>1.7999999999999998</v>
      </c>
      <c r="AM432" s="12" t="s">
        <v>1972</v>
      </c>
    </row>
    <row r="433" spans="1:39" x14ac:dyDescent="0.25">
      <c r="A433" s="10" t="s">
        <v>1408</v>
      </c>
      <c r="B433" s="11" t="s">
        <v>1409</v>
      </c>
      <c r="C433" s="12"/>
      <c r="D433" s="12" t="s">
        <v>463</v>
      </c>
      <c r="E433" s="69">
        <v>1500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9"/>
        <v>1500</v>
      </c>
      <c r="T433" s="19"/>
      <c r="U433" s="19"/>
      <c r="V433" s="63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si="37"/>
        <v>0</v>
      </c>
      <c r="AL433" s="19">
        <f t="shared" si="40"/>
        <v>1500</v>
      </c>
      <c r="AM433" s="12" t="s">
        <v>1970</v>
      </c>
    </row>
    <row r="434" spans="1:39" x14ac:dyDescent="0.25">
      <c r="A434" s="10" t="s">
        <v>1410</v>
      </c>
      <c r="B434" s="11" t="s">
        <v>1225</v>
      </c>
      <c r="C434" s="12"/>
      <c r="D434" s="12" t="s">
        <v>463</v>
      </c>
      <c r="E434" s="69">
        <v>0.25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9"/>
        <v>0.25</v>
      </c>
      <c r="T434" s="19"/>
      <c r="U434" s="19"/>
      <c r="V434" s="63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ref="AK434:AK439" si="41">SUM(T434:AJ434)</f>
        <v>0</v>
      </c>
      <c r="AL434" s="19">
        <f t="shared" si="40"/>
        <v>0.25</v>
      </c>
      <c r="AM434" s="33" t="s">
        <v>1981</v>
      </c>
    </row>
    <row r="435" spans="1:39" x14ac:dyDescent="0.25">
      <c r="A435" s="10" t="s">
        <v>1411</v>
      </c>
      <c r="B435" s="11" t="s">
        <v>2166</v>
      </c>
      <c r="C435" s="12"/>
      <c r="D435" s="12" t="s">
        <v>463</v>
      </c>
      <c r="E435" s="69">
        <v>3.9906000000000001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9"/>
        <v>3.9906000000000001</v>
      </c>
      <c r="T435" s="19"/>
      <c r="U435" s="19"/>
      <c r="V435" s="63"/>
      <c r="W435" s="19">
        <f>1</f>
        <v>1</v>
      </c>
      <c r="X435" s="19"/>
      <c r="Y435" s="19"/>
      <c r="Z435" s="19">
        <f>0.002</f>
        <v>2E-3</v>
      </c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41"/>
        <v>1.002</v>
      </c>
      <c r="AL435" s="19">
        <f t="shared" si="40"/>
        <v>2.9885999999999999</v>
      </c>
      <c r="AM435" s="12" t="s">
        <v>1972</v>
      </c>
    </row>
    <row r="436" spans="1:39" ht="15.75" x14ac:dyDescent="0.25">
      <c r="A436" s="10" t="s">
        <v>1412</v>
      </c>
      <c r="B436" s="11" t="s">
        <v>1413</v>
      </c>
      <c r="C436" s="12" t="s">
        <v>1414</v>
      </c>
      <c r="D436" s="12" t="s">
        <v>463</v>
      </c>
      <c r="E436" s="69">
        <v>8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9"/>
        <v>8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41"/>
        <v>0</v>
      </c>
      <c r="AL436" s="19">
        <f t="shared" si="40"/>
        <v>8</v>
      </c>
      <c r="AM436" s="12" t="s">
        <v>1972</v>
      </c>
    </row>
    <row r="437" spans="1:39" x14ac:dyDescent="0.25">
      <c r="A437" s="10" t="s">
        <v>1415</v>
      </c>
      <c r="B437" s="11" t="s">
        <v>1416</v>
      </c>
      <c r="C437" s="12"/>
      <c r="D437" s="12" t="s">
        <v>463</v>
      </c>
      <c r="E437" s="69">
        <v>8.5</v>
      </c>
      <c r="F437" s="12"/>
      <c r="G437" s="12"/>
      <c r="H437" s="19"/>
      <c r="I437" s="19"/>
      <c r="J437" s="19"/>
      <c r="K437" s="19"/>
      <c r="L437" s="19">
        <f>2.5+2.5</f>
        <v>5</v>
      </c>
      <c r="M437" s="19"/>
      <c r="N437" s="19"/>
      <c r="O437" s="19"/>
      <c r="P437" s="19"/>
      <c r="Q437" s="19"/>
      <c r="R437" s="19"/>
      <c r="S437" s="19">
        <f t="shared" si="39"/>
        <v>13.5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41"/>
        <v>0</v>
      </c>
      <c r="AL437" s="19">
        <f t="shared" si="40"/>
        <v>13.5</v>
      </c>
      <c r="AM437" s="12" t="s">
        <v>1972</v>
      </c>
    </row>
    <row r="438" spans="1:39" x14ac:dyDescent="0.25">
      <c r="A438" s="10" t="s">
        <v>1417</v>
      </c>
      <c r="B438" s="11" t="s">
        <v>1418</v>
      </c>
      <c r="C438" s="12"/>
      <c r="D438" s="12" t="s">
        <v>463</v>
      </c>
      <c r="E438" s="69">
        <v>3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9"/>
        <v>3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41"/>
        <v>0</v>
      </c>
      <c r="AL438" s="19">
        <f t="shared" si="40"/>
        <v>3</v>
      </c>
      <c r="AM438" s="12"/>
    </row>
    <row r="439" spans="1:39" x14ac:dyDescent="0.25">
      <c r="A439" s="10" t="s">
        <v>1419</v>
      </c>
      <c r="B439" s="11" t="s">
        <v>1420</v>
      </c>
      <c r="C439" s="12"/>
      <c r="D439" s="12" t="s">
        <v>463</v>
      </c>
      <c r="E439" s="69">
        <v>0.75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9"/>
        <v>0.75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 t="shared" si="41"/>
        <v>0</v>
      </c>
      <c r="AL439" s="19">
        <f t="shared" si="40"/>
        <v>0.75</v>
      </c>
      <c r="AM439" s="12" t="s">
        <v>1972</v>
      </c>
    </row>
    <row r="440" spans="1:39" x14ac:dyDescent="0.25">
      <c r="A440" s="10" t="s">
        <v>1421</v>
      </c>
      <c r="B440" s="11" t="s">
        <v>1422</v>
      </c>
      <c r="C440" s="12" t="s">
        <v>1423</v>
      </c>
      <c r="D440" s="12" t="s">
        <v>463</v>
      </c>
      <c r="E440" s="69">
        <v>0.7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9"/>
        <v>0.7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0.7</v>
      </c>
      <c r="AM440" s="12" t="s">
        <v>1972</v>
      </c>
    </row>
    <row r="441" spans="1:39" x14ac:dyDescent="0.25">
      <c r="A441" s="10" t="s">
        <v>2300</v>
      </c>
      <c r="B441" s="11" t="s">
        <v>2301</v>
      </c>
      <c r="C441" s="12"/>
      <c r="D441" s="12" t="s">
        <v>463</v>
      </c>
      <c r="E441" s="69">
        <v>2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9"/>
        <v>2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>SUM(T441:AJ441)</f>
        <v>0</v>
      </c>
      <c r="AL441" s="19">
        <f>S441-AK441</f>
        <v>2</v>
      </c>
      <c r="AM441" s="12" t="s">
        <v>1972</v>
      </c>
    </row>
    <row r="442" spans="1:39" x14ac:dyDescent="0.25">
      <c r="A442" s="80" t="s">
        <v>1424</v>
      </c>
      <c r="B442" s="80"/>
      <c r="C442" s="80"/>
      <c r="D442" s="9"/>
      <c r="E442" s="69">
        <v>0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39"/>
        <v>0</v>
      </c>
      <c r="T442" s="19"/>
      <c r="U442" s="19"/>
      <c r="V442" s="63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ref="AK442:AK460" si="42">SUM(T442:AJ442)</f>
        <v>0</v>
      </c>
      <c r="AL442" s="19">
        <f t="shared" ref="AL442:AL459" si="43">S442-AK442</f>
        <v>0</v>
      </c>
      <c r="AM442" s="12"/>
    </row>
    <row r="443" spans="1:39" x14ac:dyDescent="0.25">
      <c r="A443" s="10" t="s">
        <v>1425</v>
      </c>
      <c r="B443" s="11" t="s">
        <v>1426</v>
      </c>
      <c r="C443" s="12"/>
      <c r="D443" s="12" t="s">
        <v>463</v>
      </c>
      <c r="E443" s="69">
        <v>13.884899999999998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39"/>
        <v>13.884899999999998</v>
      </c>
      <c r="T443" s="19">
        <f>0.5</f>
        <v>0.5</v>
      </c>
      <c r="U443" s="19"/>
      <c r="V443" s="63"/>
      <c r="W443" s="19"/>
      <c r="X443" s="19"/>
      <c r="Y443" s="19"/>
      <c r="Z443" s="19">
        <f>0.05</f>
        <v>0.05</v>
      </c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2"/>
        <v>0.55000000000000004</v>
      </c>
      <c r="AL443" s="19">
        <f t="shared" si="43"/>
        <v>13.334899999999998</v>
      </c>
      <c r="AM443" s="12" t="s">
        <v>1972</v>
      </c>
    </row>
    <row r="444" spans="1:39" x14ac:dyDescent="0.25">
      <c r="A444" s="10" t="s">
        <v>1427</v>
      </c>
      <c r="B444" s="11" t="s">
        <v>1428</v>
      </c>
      <c r="C444" s="12"/>
      <c r="D444" s="12" t="s">
        <v>463</v>
      </c>
      <c r="E444" s="69">
        <v>1.5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39"/>
        <v>1.5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2"/>
        <v>0</v>
      </c>
      <c r="AL444" s="19">
        <f t="shared" si="43"/>
        <v>1.5</v>
      </c>
      <c r="AM444" s="12" t="s">
        <v>1972</v>
      </c>
    </row>
    <row r="445" spans="1:39" x14ac:dyDescent="0.25">
      <c r="A445" s="10" t="s">
        <v>1429</v>
      </c>
      <c r="B445" s="11" t="s">
        <v>1430</v>
      </c>
      <c r="C445" s="12"/>
      <c r="D445" s="12"/>
      <c r="E445" s="69">
        <v>100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39"/>
        <v>100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2"/>
        <v>0</v>
      </c>
      <c r="AL445" s="19">
        <f t="shared" si="43"/>
        <v>100</v>
      </c>
      <c r="AM445" s="12"/>
    </row>
    <row r="446" spans="1:39" x14ac:dyDescent="0.25">
      <c r="A446" s="10" t="s">
        <v>1431</v>
      </c>
      <c r="B446" s="11"/>
      <c r="C446" s="12"/>
      <c r="D446" s="12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39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2"/>
        <v>0</v>
      </c>
      <c r="AL446" s="19">
        <f t="shared" si="43"/>
        <v>0</v>
      </c>
      <c r="AM446" s="12"/>
    </row>
    <row r="447" spans="1:39" x14ac:dyDescent="0.25">
      <c r="A447" s="80" t="s">
        <v>1432</v>
      </c>
      <c r="B447" s="80"/>
      <c r="C447" s="80"/>
      <c r="D447" s="9"/>
      <c r="E447" s="69">
        <v>0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39"/>
        <v>0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2"/>
        <v>0</v>
      </c>
      <c r="AL447" s="19">
        <f t="shared" si="43"/>
        <v>0</v>
      </c>
      <c r="AM447" s="12"/>
    </row>
    <row r="448" spans="1:39" x14ac:dyDescent="0.25">
      <c r="A448" s="10" t="s">
        <v>1433</v>
      </c>
      <c r="B448" s="11" t="s">
        <v>1434</v>
      </c>
      <c r="C448" s="12"/>
      <c r="D448" s="12" t="s">
        <v>463</v>
      </c>
      <c r="E448" s="69">
        <v>0.5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39"/>
        <v>0.5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2"/>
        <v>0</v>
      </c>
      <c r="AL448" s="19">
        <f t="shared" si="43"/>
        <v>0.5</v>
      </c>
      <c r="AM448" s="12" t="s">
        <v>1972</v>
      </c>
    </row>
    <row r="449" spans="1:39" x14ac:dyDescent="0.25">
      <c r="A449" s="10" t="s">
        <v>1435</v>
      </c>
      <c r="B449" s="11" t="s">
        <v>1436</v>
      </c>
      <c r="C449" s="12"/>
      <c r="D449" s="12" t="s">
        <v>491</v>
      </c>
      <c r="E449" s="69">
        <v>900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39"/>
        <v>900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2"/>
        <v>0</v>
      </c>
      <c r="AL449" s="19">
        <f t="shared" si="43"/>
        <v>900</v>
      </c>
      <c r="AM449" s="12" t="s">
        <v>1970</v>
      </c>
    </row>
    <row r="450" spans="1:39" ht="15.75" x14ac:dyDescent="0.25">
      <c r="A450" s="10" t="s">
        <v>1437</v>
      </c>
      <c r="B450" s="11" t="s">
        <v>1438</v>
      </c>
      <c r="C450" s="12" t="s">
        <v>1439</v>
      </c>
      <c r="D450" s="12" t="s">
        <v>446</v>
      </c>
      <c r="E450" s="69">
        <v>2300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39"/>
        <v>2300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2"/>
        <v>0</v>
      </c>
      <c r="AL450" s="19">
        <f t="shared" si="43"/>
        <v>2300</v>
      </c>
      <c r="AM450" s="12" t="s">
        <v>1970</v>
      </c>
    </row>
    <row r="451" spans="1:39" x14ac:dyDescent="0.25">
      <c r="A451" s="10" t="s">
        <v>1440</v>
      </c>
      <c r="B451" s="11" t="s">
        <v>1441</v>
      </c>
      <c r="C451" s="12"/>
      <c r="D451" s="12" t="s">
        <v>463</v>
      </c>
      <c r="E451" s="69">
        <v>450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39"/>
        <v>450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2"/>
        <v>0</v>
      </c>
      <c r="AL451" s="19">
        <f t="shared" si="43"/>
        <v>450</v>
      </c>
      <c r="AM451" s="12" t="s">
        <v>1970</v>
      </c>
    </row>
    <row r="452" spans="1:39" x14ac:dyDescent="0.25">
      <c r="A452" s="10" t="s">
        <v>1442</v>
      </c>
      <c r="B452" s="11" t="s">
        <v>1443</v>
      </c>
      <c r="C452" s="12"/>
      <c r="D452" s="12" t="s">
        <v>446</v>
      </c>
      <c r="E452" s="69">
        <v>950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39"/>
        <v>950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2"/>
        <v>0</v>
      </c>
      <c r="AL452" s="19">
        <f t="shared" si="43"/>
        <v>950</v>
      </c>
      <c r="AM452" s="12" t="s">
        <v>1970</v>
      </c>
    </row>
    <row r="453" spans="1:39" x14ac:dyDescent="0.25">
      <c r="A453" s="10" t="s">
        <v>1444</v>
      </c>
      <c r="B453" s="11" t="s">
        <v>1445</v>
      </c>
      <c r="C453" s="12"/>
      <c r="D453" s="12" t="s">
        <v>446</v>
      </c>
      <c r="E453" s="69">
        <v>190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39"/>
        <v>190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2"/>
        <v>0</v>
      </c>
      <c r="AL453" s="19">
        <f t="shared" si="43"/>
        <v>190</v>
      </c>
      <c r="AM453" s="12" t="s">
        <v>1970</v>
      </c>
    </row>
    <row r="454" spans="1:39" x14ac:dyDescent="0.25">
      <c r="A454" s="10" t="s">
        <v>1446</v>
      </c>
      <c r="B454" s="11" t="s">
        <v>2419</v>
      </c>
      <c r="C454" s="12"/>
      <c r="D454" s="12" t="s">
        <v>446</v>
      </c>
      <c r="E454" s="69">
        <v>9</v>
      </c>
      <c r="F454" s="12"/>
      <c r="G454" s="12"/>
      <c r="H454" s="19"/>
      <c r="I454" s="19"/>
      <c r="J454" s="19"/>
      <c r="K454" s="19"/>
      <c r="L454" s="19">
        <f>25</f>
        <v>25</v>
      </c>
      <c r="M454" s="19"/>
      <c r="N454" s="19"/>
      <c r="O454" s="19"/>
      <c r="P454" s="19"/>
      <c r="Q454" s="19"/>
      <c r="R454" s="19"/>
      <c r="S454" s="19">
        <f t="shared" si="39"/>
        <v>34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2"/>
        <v>0</v>
      </c>
      <c r="AL454" s="19">
        <f t="shared" si="43"/>
        <v>34</v>
      </c>
      <c r="AM454" s="12" t="s">
        <v>1970</v>
      </c>
    </row>
    <row r="455" spans="1:39" x14ac:dyDescent="0.25">
      <c r="A455" s="10" t="s">
        <v>1447</v>
      </c>
      <c r="B455" s="11" t="s">
        <v>1448</v>
      </c>
      <c r="C455" s="12"/>
      <c r="D455" s="12" t="s">
        <v>463</v>
      </c>
      <c r="E455" s="69">
        <v>4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39"/>
        <v>4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2"/>
        <v>0</v>
      </c>
      <c r="AL455" s="19">
        <f t="shared" si="43"/>
        <v>4</v>
      </c>
      <c r="AM455" s="12" t="s">
        <v>1972</v>
      </c>
    </row>
    <row r="456" spans="1:39" x14ac:dyDescent="0.25">
      <c r="A456" s="10" t="s">
        <v>1449</v>
      </c>
      <c r="B456" s="11" t="s">
        <v>1450</v>
      </c>
      <c r="C456" s="12"/>
      <c r="D456" s="12" t="s">
        <v>446</v>
      </c>
      <c r="E456" s="69">
        <v>100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39"/>
        <v>100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2"/>
        <v>0</v>
      </c>
      <c r="AL456" s="19">
        <f t="shared" si="43"/>
        <v>100</v>
      </c>
      <c r="AM456" s="12" t="s">
        <v>1970</v>
      </c>
    </row>
    <row r="457" spans="1:39" x14ac:dyDescent="0.25">
      <c r="A457" s="10" t="s">
        <v>1451</v>
      </c>
      <c r="B457" s="11" t="s">
        <v>1452</v>
      </c>
      <c r="C457" s="12"/>
      <c r="D457" s="12" t="s">
        <v>446</v>
      </c>
      <c r="E457" s="69">
        <v>49.95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39"/>
        <v>49.95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2"/>
        <v>0</v>
      </c>
      <c r="AL457" s="19">
        <f t="shared" si="43"/>
        <v>49.95</v>
      </c>
      <c r="AM457" s="12" t="s">
        <v>1970</v>
      </c>
    </row>
    <row r="458" spans="1:39" x14ac:dyDescent="0.25">
      <c r="A458" s="10" t="s">
        <v>1453</v>
      </c>
      <c r="B458" s="11" t="s">
        <v>1454</v>
      </c>
      <c r="C458" s="12" t="s">
        <v>1455</v>
      </c>
      <c r="D458" s="12" t="s">
        <v>446</v>
      </c>
      <c r="E458" s="69">
        <v>950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39"/>
        <v>950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2"/>
        <v>0</v>
      </c>
      <c r="AL458" s="19">
        <f t="shared" si="43"/>
        <v>950</v>
      </c>
      <c r="AM458" s="12" t="s">
        <v>1970</v>
      </c>
    </row>
    <row r="459" spans="1:39" x14ac:dyDescent="0.25">
      <c r="A459" s="10" t="s">
        <v>1456</v>
      </c>
      <c r="B459" s="11" t="s">
        <v>1457</v>
      </c>
      <c r="C459" s="12"/>
      <c r="D459" s="12" t="s">
        <v>491</v>
      </c>
      <c r="E459" s="69">
        <v>1</v>
      </c>
      <c r="F459" s="12"/>
      <c r="G459" s="12"/>
      <c r="H459" s="19"/>
      <c r="I459" s="19"/>
      <c r="J459" s="19"/>
      <c r="K459" s="19"/>
      <c r="L459" s="19">
        <f>1</f>
        <v>1</v>
      </c>
      <c r="M459" s="19"/>
      <c r="N459" s="19"/>
      <c r="O459" s="19"/>
      <c r="P459" s="19"/>
      <c r="Q459" s="19"/>
      <c r="R459" s="19"/>
      <c r="S459" s="19">
        <f t="shared" si="39"/>
        <v>2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2"/>
        <v>0</v>
      </c>
      <c r="AL459" s="19">
        <f t="shared" si="43"/>
        <v>2</v>
      </c>
      <c r="AM459" s="12" t="s">
        <v>1972</v>
      </c>
    </row>
    <row r="460" spans="1:39" x14ac:dyDescent="0.25">
      <c r="A460" s="10" t="s">
        <v>1458</v>
      </c>
      <c r="B460" s="11" t="s">
        <v>1459</v>
      </c>
      <c r="C460" s="12"/>
      <c r="D460" s="12" t="s">
        <v>491</v>
      </c>
      <c r="E460" s="69">
        <v>200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39"/>
        <v>200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 t="shared" si="42"/>
        <v>0</v>
      </c>
      <c r="AL460" s="19">
        <v>200</v>
      </c>
      <c r="AM460" s="12" t="s">
        <v>1970</v>
      </c>
    </row>
    <row r="461" spans="1:39" x14ac:dyDescent="0.25">
      <c r="A461" s="10" t="s">
        <v>1460</v>
      </c>
      <c r="B461" s="11" t="s">
        <v>1461</v>
      </c>
      <c r="C461" s="12"/>
      <c r="D461" s="12" t="s">
        <v>1462</v>
      </c>
      <c r="E461" s="69">
        <v>1500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39"/>
        <v>1500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>SUM(T461:AJ461)</f>
        <v>0</v>
      </c>
      <c r="AL461" s="19">
        <f>S461-AK461</f>
        <v>1500</v>
      </c>
      <c r="AM461" s="12" t="s">
        <v>1970</v>
      </c>
    </row>
    <row r="462" spans="1:39" x14ac:dyDescent="0.25">
      <c r="A462" s="80" t="s">
        <v>1463</v>
      </c>
      <c r="B462" s="80"/>
      <c r="C462" s="80"/>
      <c r="D462" s="9"/>
      <c r="E462" s="69">
        <v>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39"/>
        <v>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ref="AK462:AK477" si="44">SUM(T462:AJ462)</f>
        <v>0</v>
      </c>
      <c r="AL462" s="19">
        <f t="shared" ref="AL462:AL525" si="45">S462-AK462</f>
        <v>0</v>
      </c>
      <c r="AM462" s="12"/>
    </row>
    <row r="463" spans="1:39" x14ac:dyDescent="0.25">
      <c r="A463" s="10" t="s">
        <v>1464</v>
      </c>
      <c r="B463" s="11" t="s">
        <v>1465</v>
      </c>
      <c r="C463" s="12"/>
      <c r="D463" s="12" t="s">
        <v>446</v>
      </c>
      <c r="E463" s="69">
        <v>320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39"/>
        <v>320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4"/>
        <v>0</v>
      </c>
      <c r="AL463" s="19">
        <f t="shared" si="45"/>
        <v>320</v>
      </c>
      <c r="AM463" s="12" t="s">
        <v>1970</v>
      </c>
    </row>
    <row r="464" spans="1:39" x14ac:dyDescent="0.25">
      <c r="A464" s="10" t="s">
        <v>1466</v>
      </c>
      <c r="B464" s="11" t="s">
        <v>1467</v>
      </c>
      <c r="C464" s="12"/>
      <c r="D464" s="12" t="s">
        <v>446</v>
      </c>
      <c r="E464" s="69">
        <v>200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39"/>
        <v>200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4"/>
        <v>0</v>
      </c>
      <c r="AL464" s="19">
        <f t="shared" si="45"/>
        <v>200</v>
      </c>
      <c r="AM464" s="12" t="s">
        <v>1970</v>
      </c>
    </row>
    <row r="465" spans="1:58" x14ac:dyDescent="0.25">
      <c r="A465" s="10" t="s">
        <v>1468</v>
      </c>
      <c r="B465" s="11" t="s">
        <v>1469</v>
      </c>
      <c r="C465" s="12"/>
      <c r="D465" s="12" t="s">
        <v>463</v>
      </c>
      <c r="E465" s="69">
        <v>0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39"/>
        <v>0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4"/>
        <v>0</v>
      </c>
      <c r="AL465" s="19">
        <f t="shared" si="45"/>
        <v>0</v>
      </c>
      <c r="AM465" s="12" t="s">
        <v>1970</v>
      </c>
    </row>
    <row r="466" spans="1:58" ht="15.75" x14ac:dyDescent="0.25">
      <c r="A466" s="10" t="s">
        <v>1470</v>
      </c>
      <c r="B466" s="11" t="s">
        <v>1471</v>
      </c>
      <c r="C466" s="12" t="s">
        <v>1472</v>
      </c>
      <c r="D466" s="12" t="s">
        <v>491</v>
      </c>
      <c r="E466" s="69">
        <v>729.6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39"/>
        <v>729.6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4"/>
        <v>0</v>
      </c>
      <c r="AL466" s="19">
        <f t="shared" si="45"/>
        <v>729.6</v>
      </c>
      <c r="AM466" s="12" t="s">
        <v>1970</v>
      </c>
    </row>
    <row r="467" spans="1:58" x14ac:dyDescent="0.25">
      <c r="A467" s="10" t="s">
        <v>1473</v>
      </c>
      <c r="B467" s="11" t="s">
        <v>1474</v>
      </c>
      <c r="C467" s="12"/>
      <c r="D467" s="12" t="s">
        <v>491</v>
      </c>
      <c r="E467" s="69">
        <v>45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39"/>
        <v>45</v>
      </c>
      <c r="T467" s="19"/>
      <c r="U467" s="19"/>
      <c r="V467" s="63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4"/>
        <v>0</v>
      </c>
      <c r="AL467" s="19">
        <f t="shared" si="45"/>
        <v>45</v>
      </c>
      <c r="AM467" s="12" t="s">
        <v>1970</v>
      </c>
    </row>
    <row r="468" spans="1:58" x14ac:dyDescent="0.25">
      <c r="A468" s="10" t="s">
        <v>1475</v>
      </c>
      <c r="B468" s="11" t="s">
        <v>1476</v>
      </c>
      <c r="C468" s="12"/>
      <c r="D468" s="12" t="s">
        <v>446</v>
      </c>
      <c r="E468" s="69">
        <v>2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39"/>
        <v>2</v>
      </c>
      <c r="T468" s="19"/>
      <c r="U468" s="19"/>
      <c r="V468" s="63"/>
      <c r="W468" s="19">
        <f>1</f>
        <v>1</v>
      </c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4"/>
        <v>1</v>
      </c>
      <c r="AL468" s="19">
        <f t="shared" si="45"/>
        <v>1</v>
      </c>
      <c r="AM468" s="12" t="s">
        <v>1972</v>
      </c>
    </row>
    <row r="469" spans="1:58" ht="15.75" x14ac:dyDescent="0.25">
      <c r="A469" s="10" t="s">
        <v>1477</v>
      </c>
      <c r="B469" s="11" t="s">
        <v>1478</v>
      </c>
      <c r="C469" s="12" t="s">
        <v>1479</v>
      </c>
      <c r="D469" s="12" t="s">
        <v>463</v>
      </c>
      <c r="E469" s="69">
        <v>1.5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39"/>
        <v>1.5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4"/>
        <v>0</v>
      </c>
      <c r="AL469" s="19">
        <f t="shared" si="45"/>
        <v>1.5</v>
      </c>
      <c r="AM469" s="12" t="s">
        <v>1972</v>
      </c>
    </row>
    <row r="470" spans="1:58" s="3" customFormat="1" ht="15.75" x14ac:dyDescent="0.25">
      <c r="A470" s="10" t="s">
        <v>1480</v>
      </c>
      <c r="B470" s="11" t="s">
        <v>1481</v>
      </c>
      <c r="C470" s="12" t="s">
        <v>1482</v>
      </c>
      <c r="D470" s="12" t="s">
        <v>491</v>
      </c>
      <c r="E470" s="69">
        <v>200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39"/>
        <v>200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4"/>
        <v>0</v>
      </c>
      <c r="AL470" s="19">
        <f t="shared" si="45"/>
        <v>200</v>
      </c>
      <c r="AM470" s="12" t="s">
        <v>1970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1483</v>
      </c>
      <c r="B471" s="18" t="s">
        <v>1484</v>
      </c>
      <c r="C471" s="12"/>
      <c r="D471" s="12" t="s">
        <v>446</v>
      </c>
      <c r="E471" s="69">
        <v>3500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39"/>
        <v>3500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4"/>
        <v>0</v>
      </c>
      <c r="AL471" s="19">
        <f t="shared" si="45"/>
        <v>3500</v>
      </c>
      <c r="AM471" s="12" t="s">
        <v>1970</v>
      </c>
    </row>
    <row r="472" spans="1:58" x14ac:dyDescent="0.25">
      <c r="A472" s="10" t="s">
        <v>1485</v>
      </c>
      <c r="B472" s="11" t="s">
        <v>1486</v>
      </c>
      <c r="C472" s="12"/>
      <c r="D472" s="12"/>
      <c r="E472" s="69">
        <v>0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39"/>
        <v>0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4"/>
        <v>0</v>
      </c>
      <c r="AL472" s="19">
        <f t="shared" si="45"/>
        <v>0</v>
      </c>
      <c r="AM472" s="12"/>
    </row>
    <row r="473" spans="1:58" x14ac:dyDescent="0.25">
      <c r="A473" s="10" t="s">
        <v>1487</v>
      </c>
      <c r="B473" s="11" t="s">
        <v>1488</v>
      </c>
      <c r="C473" s="12"/>
      <c r="D473" s="12" t="s">
        <v>446</v>
      </c>
      <c r="E473" s="69">
        <v>47.789000000000001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39"/>
        <v>47.789000000000001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4"/>
        <v>0</v>
      </c>
      <c r="AL473" s="19">
        <f t="shared" si="45"/>
        <v>47.789000000000001</v>
      </c>
      <c r="AM473" s="12" t="s">
        <v>1970</v>
      </c>
    </row>
    <row r="474" spans="1:58" x14ac:dyDescent="0.25">
      <c r="A474" s="10" t="s">
        <v>1489</v>
      </c>
      <c r="B474" s="20" t="s">
        <v>1490</v>
      </c>
      <c r="C474" s="12"/>
      <c r="D474" s="12" t="s">
        <v>491</v>
      </c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39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4"/>
        <v>0</v>
      </c>
      <c r="AL474" s="19">
        <f t="shared" si="45"/>
        <v>0</v>
      </c>
      <c r="AM474" s="12" t="s">
        <v>1970</v>
      </c>
    </row>
    <row r="475" spans="1:58" x14ac:dyDescent="0.25">
      <c r="A475" s="10" t="s">
        <v>1491</v>
      </c>
      <c r="B475" s="20" t="s">
        <v>1492</v>
      </c>
      <c r="C475" s="12"/>
      <c r="D475" s="12"/>
      <c r="E475" s="69">
        <v>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39"/>
        <v>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4"/>
        <v>0</v>
      </c>
      <c r="AL475" s="19">
        <f t="shared" si="45"/>
        <v>0</v>
      </c>
      <c r="AM475" s="12" t="s">
        <v>1970</v>
      </c>
    </row>
    <row r="476" spans="1:58" x14ac:dyDescent="0.25">
      <c r="A476" s="10" t="s">
        <v>1493</v>
      </c>
      <c r="B476" s="21" t="s">
        <v>1494</v>
      </c>
      <c r="C476" s="12"/>
      <c r="D476" s="12" t="s">
        <v>463</v>
      </c>
      <c r="E476" s="69">
        <v>100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39"/>
        <v>100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4"/>
        <v>0</v>
      </c>
      <c r="AL476" s="19">
        <f t="shared" si="45"/>
        <v>100</v>
      </c>
      <c r="AM476" s="12" t="s">
        <v>1980</v>
      </c>
    </row>
    <row r="477" spans="1:58" x14ac:dyDescent="0.25">
      <c r="A477" s="10" t="s">
        <v>1495</v>
      </c>
      <c r="B477" s="21" t="s">
        <v>1496</v>
      </c>
      <c r="C477" s="12"/>
      <c r="D477" s="12" t="s">
        <v>446</v>
      </c>
      <c r="E477" s="69">
        <v>2084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 t="shared" si="39"/>
        <v>2084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 t="shared" si="44"/>
        <v>0</v>
      </c>
      <c r="AL477" s="19">
        <f t="shared" si="45"/>
        <v>2084</v>
      </c>
      <c r="AM477" s="12" t="s">
        <v>1970</v>
      </c>
    </row>
    <row r="478" spans="1:58" x14ac:dyDescent="0.25">
      <c r="A478" s="10" t="s">
        <v>2015</v>
      </c>
      <c r="B478" s="21" t="s">
        <v>2016</v>
      </c>
      <c r="C478" s="12"/>
      <c r="D478" s="12" t="s">
        <v>463</v>
      </c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>H478+I478+J478+K478+L478+M478+N478+O478+P478+R478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T478+U478+V478+W478+X478+Y478+Z478+AB478++AA478+AC478+AD478+AE478+AF478+AG478+AJ478</f>
        <v>0</v>
      </c>
      <c r="AL478" s="19">
        <f t="shared" si="45"/>
        <v>0</v>
      </c>
      <c r="AM478" s="12" t="s">
        <v>1977</v>
      </c>
    </row>
    <row r="479" spans="1:58" x14ac:dyDescent="0.25">
      <c r="A479" s="80" t="s">
        <v>1497</v>
      </c>
      <c r="B479" s="80"/>
      <c r="C479" s="80"/>
      <c r="D479" s="9"/>
      <c r="E479" s="69">
        <v>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ref="S479:S511" si="46">SUM(E479:R479)</f>
        <v>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5"/>
        <v>0</v>
      </c>
      <c r="AM479" s="12"/>
    </row>
    <row r="480" spans="1:58" ht="15.75" x14ac:dyDescent="0.25">
      <c r="A480" s="10" t="s">
        <v>1498</v>
      </c>
      <c r="B480" s="11" t="s">
        <v>1499</v>
      </c>
      <c r="C480" s="12" t="s">
        <v>1500</v>
      </c>
      <c r="D480" s="12" t="s">
        <v>491</v>
      </c>
      <c r="E480" s="69">
        <v>500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6"/>
        <v>500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>SUM(T480:AJ480)</f>
        <v>0</v>
      </c>
      <c r="AL480" s="19">
        <f t="shared" si="45"/>
        <v>500</v>
      </c>
      <c r="AM480" s="12" t="s">
        <v>1970</v>
      </c>
    </row>
    <row r="481" spans="1:39" x14ac:dyDescent="0.25">
      <c r="A481" s="10" t="s">
        <v>1501</v>
      </c>
      <c r="B481" s="11" t="s">
        <v>1502</v>
      </c>
      <c r="C481" s="12" t="s">
        <v>1503</v>
      </c>
      <c r="D481" s="12" t="s">
        <v>491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6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ref="AK481:AK509" si="47">SUM(T481:AJ481)</f>
        <v>0</v>
      </c>
      <c r="AL481" s="19">
        <f t="shared" si="45"/>
        <v>250</v>
      </c>
      <c r="AM481" s="12" t="s">
        <v>1970</v>
      </c>
    </row>
    <row r="482" spans="1:39" x14ac:dyDescent="0.25">
      <c r="A482" s="10" t="s">
        <v>2180</v>
      </c>
      <c r="B482" s="11" t="s">
        <v>2181</v>
      </c>
      <c r="C482" s="12"/>
      <c r="D482" s="12" t="s">
        <v>491</v>
      </c>
      <c r="E482" s="69">
        <v>250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6"/>
        <v>250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7"/>
        <v>0</v>
      </c>
      <c r="AL482" s="19">
        <f t="shared" si="45"/>
        <v>250</v>
      </c>
      <c r="AM482" s="12" t="s">
        <v>1970</v>
      </c>
    </row>
    <row r="483" spans="1:39" x14ac:dyDescent="0.25">
      <c r="A483" s="80" t="s">
        <v>1504</v>
      </c>
      <c r="B483" s="80"/>
      <c r="C483" s="80"/>
      <c r="D483" s="9"/>
      <c r="E483" s="69">
        <v>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6"/>
        <v>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7"/>
        <v>0</v>
      </c>
      <c r="AL483" s="19">
        <f t="shared" si="45"/>
        <v>0</v>
      </c>
      <c r="AM483" s="12"/>
    </row>
    <row r="484" spans="1:39" ht="15.75" x14ac:dyDescent="0.25">
      <c r="A484" s="10" t="s">
        <v>1505</v>
      </c>
      <c r="B484" s="11" t="s">
        <v>1506</v>
      </c>
      <c r="C484" s="12" t="s">
        <v>1507</v>
      </c>
      <c r="D484" s="12" t="s">
        <v>453</v>
      </c>
      <c r="E484" s="69">
        <v>250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6"/>
        <v>250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7"/>
        <v>0</v>
      </c>
      <c r="AL484" s="19">
        <f t="shared" si="45"/>
        <v>250</v>
      </c>
      <c r="AM484" s="12" t="s">
        <v>1970</v>
      </c>
    </row>
    <row r="485" spans="1:39" ht="15.75" x14ac:dyDescent="0.25">
      <c r="A485" s="10" t="s">
        <v>1508</v>
      </c>
      <c r="B485" s="11" t="s">
        <v>1509</v>
      </c>
      <c r="C485" s="12" t="s">
        <v>1510</v>
      </c>
      <c r="D485" s="12" t="s">
        <v>453</v>
      </c>
      <c r="E485" s="69">
        <v>833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6"/>
        <v>833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7"/>
        <v>0</v>
      </c>
      <c r="AL485" s="19">
        <f t="shared" si="45"/>
        <v>833</v>
      </c>
      <c r="AM485" s="12" t="s">
        <v>1970</v>
      </c>
    </row>
    <row r="486" spans="1:39" x14ac:dyDescent="0.25">
      <c r="A486" s="10" t="s">
        <v>1511</v>
      </c>
      <c r="B486" s="11" t="s">
        <v>1512</v>
      </c>
      <c r="C486" s="12" t="s">
        <v>1513</v>
      </c>
      <c r="D486" s="12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6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7"/>
        <v>0</v>
      </c>
      <c r="AL486" s="19">
        <f t="shared" si="45"/>
        <v>0</v>
      </c>
      <c r="AM486" s="12"/>
    </row>
    <row r="487" spans="1:39" x14ac:dyDescent="0.25">
      <c r="A487" s="80" t="s">
        <v>1514</v>
      </c>
      <c r="B487" s="80"/>
      <c r="C487" s="80"/>
      <c r="D487" s="9"/>
      <c r="E487" s="69">
        <v>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6"/>
        <v>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7"/>
        <v>0</v>
      </c>
      <c r="AL487" s="19">
        <f t="shared" si="45"/>
        <v>0</v>
      </c>
      <c r="AM487" s="12"/>
    </row>
    <row r="488" spans="1:39" x14ac:dyDescent="0.25">
      <c r="A488" s="10" t="s">
        <v>1515</v>
      </c>
      <c r="B488" s="11" t="s">
        <v>1516</v>
      </c>
      <c r="C488" s="12"/>
      <c r="D488" s="12" t="s">
        <v>446</v>
      </c>
      <c r="E488" s="69">
        <v>520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6"/>
        <v>520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7"/>
        <v>0</v>
      </c>
      <c r="AL488" s="19">
        <f t="shared" si="45"/>
        <v>520</v>
      </c>
      <c r="AM488" s="12" t="s">
        <v>1970</v>
      </c>
    </row>
    <row r="489" spans="1:39" x14ac:dyDescent="0.25">
      <c r="A489" s="80" t="s">
        <v>1517</v>
      </c>
      <c r="B489" s="80"/>
      <c r="C489" s="80"/>
      <c r="D489" s="9"/>
      <c r="E489" s="69">
        <v>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6"/>
        <v>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7"/>
        <v>0</v>
      </c>
      <c r="AL489" s="19">
        <f t="shared" si="45"/>
        <v>0</v>
      </c>
      <c r="AM489" s="12"/>
    </row>
    <row r="490" spans="1:39" x14ac:dyDescent="0.25">
      <c r="A490" s="10" t="s">
        <v>1518</v>
      </c>
      <c r="B490" s="11" t="s">
        <v>1519</v>
      </c>
      <c r="C490" s="12"/>
      <c r="D490" s="12" t="s">
        <v>446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6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7"/>
        <v>0</v>
      </c>
      <c r="AL490" s="19">
        <f t="shared" si="45"/>
        <v>200</v>
      </c>
      <c r="AM490" s="12" t="s">
        <v>1970</v>
      </c>
    </row>
    <row r="491" spans="1:39" x14ac:dyDescent="0.25">
      <c r="A491" s="10" t="s">
        <v>1520</v>
      </c>
      <c r="B491" s="11" t="s">
        <v>1521</v>
      </c>
      <c r="C491" s="12"/>
      <c r="D491" s="12" t="s">
        <v>446</v>
      </c>
      <c r="E491" s="69">
        <v>200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6"/>
        <v>200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7"/>
        <v>0</v>
      </c>
      <c r="AL491" s="19">
        <f t="shared" si="45"/>
        <v>200</v>
      </c>
      <c r="AM491" s="12"/>
    </row>
    <row r="492" spans="1:39" x14ac:dyDescent="0.25">
      <c r="A492" s="80" t="s">
        <v>1522</v>
      </c>
      <c r="B492" s="80"/>
      <c r="C492" s="80"/>
      <c r="D492" s="9"/>
      <c r="E492" s="69">
        <v>0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6"/>
        <v>0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7"/>
        <v>0</v>
      </c>
      <c r="AL492" s="19">
        <f t="shared" si="45"/>
        <v>0</v>
      </c>
      <c r="AM492" s="12"/>
    </row>
    <row r="493" spans="1:39" x14ac:dyDescent="0.25">
      <c r="A493" s="10" t="s">
        <v>1523</v>
      </c>
      <c r="B493" s="11" t="s">
        <v>1524</v>
      </c>
      <c r="C493" s="12" t="s">
        <v>1525</v>
      </c>
      <c r="D493" s="12" t="s">
        <v>463</v>
      </c>
      <c r="E493" s="69">
        <v>557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6"/>
        <v>557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7"/>
        <v>0</v>
      </c>
      <c r="AL493" s="19">
        <f t="shared" si="45"/>
        <v>557</v>
      </c>
      <c r="AM493" s="12" t="s">
        <v>1970</v>
      </c>
    </row>
    <row r="494" spans="1:39" x14ac:dyDescent="0.25">
      <c r="A494" s="80" t="s">
        <v>1526</v>
      </c>
      <c r="B494" s="80"/>
      <c r="C494" s="80"/>
      <c r="D494" s="9"/>
      <c r="E494" s="69">
        <v>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6"/>
        <v>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7"/>
        <v>0</v>
      </c>
      <c r="AL494" s="19">
        <f t="shared" si="45"/>
        <v>0</v>
      </c>
      <c r="AM494" s="12"/>
    </row>
    <row r="495" spans="1:39" ht="15.75" x14ac:dyDescent="0.25">
      <c r="A495" s="10" t="s">
        <v>1527</v>
      </c>
      <c r="B495" s="11" t="s">
        <v>1528</v>
      </c>
      <c r="C495" s="12" t="s">
        <v>1529</v>
      </c>
      <c r="D495" s="12" t="s">
        <v>446</v>
      </c>
      <c r="E495" s="69">
        <v>650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6"/>
        <v>650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7"/>
        <v>0</v>
      </c>
      <c r="AL495" s="19">
        <f t="shared" si="45"/>
        <v>650</v>
      </c>
      <c r="AM495" s="12" t="s">
        <v>1970</v>
      </c>
    </row>
    <row r="496" spans="1:39" x14ac:dyDescent="0.25">
      <c r="A496" s="80" t="s">
        <v>1530</v>
      </c>
      <c r="B496" s="80"/>
      <c r="C496" s="80"/>
      <c r="D496" s="9"/>
      <c r="E496" s="69">
        <v>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6"/>
        <v>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7"/>
        <v>0</v>
      </c>
      <c r="AL496" s="19">
        <f t="shared" si="45"/>
        <v>0</v>
      </c>
      <c r="AM496" s="12"/>
    </row>
    <row r="497" spans="1:39" x14ac:dyDescent="0.25">
      <c r="A497" s="10" t="s">
        <v>1531</v>
      </c>
      <c r="B497" s="18" t="s">
        <v>1532</v>
      </c>
      <c r="C497" s="9"/>
      <c r="D497" s="22"/>
      <c r="E497" s="69">
        <v>1000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6"/>
        <v>1000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7"/>
        <v>0</v>
      </c>
      <c r="AL497" s="19">
        <f t="shared" si="45"/>
        <v>1000</v>
      </c>
      <c r="AM497" s="12" t="s">
        <v>1970</v>
      </c>
    </row>
    <row r="498" spans="1:39" x14ac:dyDescent="0.25">
      <c r="A498" s="10" t="s">
        <v>1533</v>
      </c>
      <c r="B498" s="18" t="s">
        <v>1534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6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7"/>
        <v>0</v>
      </c>
      <c r="AL498" s="19">
        <f t="shared" si="45"/>
        <v>0</v>
      </c>
      <c r="AM498" s="12" t="s">
        <v>1970</v>
      </c>
    </row>
    <row r="499" spans="1:39" x14ac:dyDescent="0.25">
      <c r="A499" s="10" t="s">
        <v>1535</v>
      </c>
      <c r="B499" s="18" t="s">
        <v>1536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6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7"/>
        <v>0</v>
      </c>
      <c r="AL499" s="19">
        <f t="shared" si="45"/>
        <v>0</v>
      </c>
      <c r="AM499" s="12" t="s">
        <v>1970</v>
      </c>
    </row>
    <row r="500" spans="1:39" x14ac:dyDescent="0.25">
      <c r="A500" s="10" t="s">
        <v>1537</v>
      </c>
      <c r="B500" s="18" t="s">
        <v>1538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6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7"/>
        <v>0</v>
      </c>
      <c r="AL500" s="19">
        <f t="shared" si="45"/>
        <v>0</v>
      </c>
      <c r="AM500" s="12" t="s">
        <v>1970</v>
      </c>
    </row>
    <row r="501" spans="1:39" x14ac:dyDescent="0.25">
      <c r="A501" s="10" t="s">
        <v>1539</v>
      </c>
      <c r="B501" s="18" t="s">
        <v>1540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6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7"/>
        <v>0</v>
      </c>
      <c r="AL501" s="19">
        <f t="shared" si="45"/>
        <v>0</v>
      </c>
      <c r="AM501" s="12" t="s">
        <v>1978</v>
      </c>
    </row>
    <row r="502" spans="1:39" x14ac:dyDescent="0.25">
      <c r="A502" s="10" t="s">
        <v>1541</v>
      </c>
      <c r="B502" s="18" t="s">
        <v>1542</v>
      </c>
      <c r="C502" s="9"/>
      <c r="D502" s="22"/>
      <c r="E502" s="69">
        <v>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6"/>
        <v>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7"/>
        <v>0</v>
      </c>
      <c r="AL502" s="19">
        <f t="shared" si="45"/>
        <v>0</v>
      </c>
      <c r="AM502" s="12" t="s">
        <v>1970</v>
      </c>
    </row>
    <row r="503" spans="1:39" x14ac:dyDescent="0.25">
      <c r="A503" s="10" t="s">
        <v>1543</v>
      </c>
      <c r="B503" s="18" t="s">
        <v>1544</v>
      </c>
      <c r="C503" s="9"/>
      <c r="D503" s="22"/>
      <c r="E503" s="69">
        <v>1000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6"/>
        <v>1000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7"/>
        <v>0</v>
      </c>
      <c r="AL503" s="19">
        <f t="shared" si="45"/>
        <v>1000</v>
      </c>
      <c r="AM503" s="12" t="s">
        <v>1970</v>
      </c>
    </row>
    <row r="504" spans="1:39" x14ac:dyDescent="0.25">
      <c r="A504" s="10" t="s">
        <v>1545</v>
      </c>
      <c r="B504" s="18" t="s">
        <v>1546</v>
      </c>
      <c r="C504" s="9"/>
      <c r="D504" s="22"/>
      <c r="E504" s="69">
        <v>500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6"/>
        <v>500</v>
      </c>
      <c r="T504" s="19"/>
      <c r="U504" s="19"/>
      <c r="V504" s="63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7"/>
        <v>0</v>
      </c>
      <c r="AL504" s="19">
        <f t="shared" si="45"/>
        <v>500</v>
      </c>
      <c r="AM504" s="12" t="s">
        <v>1970</v>
      </c>
    </row>
    <row r="505" spans="1:39" x14ac:dyDescent="0.25">
      <c r="A505" s="10" t="s">
        <v>1547</v>
      </c>
      <c r="B505" s="18" t="s">
        <v>1548</v>
      </c>
      <c r="C505" s="9"/>
      <c r="D505" s="22"/>
      <c r="E505" s="69">
        <v>2986</v>
      </c>
      <c r="F505" s="12"/>
      <c r="G505" s="12"/>
      <c r="H505" s="19"/>
      <c r="I505" s="19"/>
      <c r="J505" s="19"/>
      <c r="K505" s="19"/>
      <c r="L505" s="19">
        <f>500+500+500+500</f>
        <v>2000</v>
      </c>
      <c r="M505" s="19"/>
      <c r="N505" s="19"/>
      <c r="O505" s="19"/>
      <c r="P505" s="19"/>
      <c r="Q505" s="19"/>
      <c r="R505" s="19"/>
      <c r="S505" s="19">
        <f t="shared" si="46"/>
        <v>4986</v>
      </c>
      <c r="T505" s="19"/>
      <c r="U505" s="19"/>
      <c r="V505" s="63">
        <v>500</v>
      </c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7"/>
        <v>500</v>
      </c>
      <c r="AL505" s="19">
        <f t="shared" si="45"/>
        <v>4486</v>
      </c>
      <c r="AM505" s="12" t="s">
        <v>1970</v>
      </c>
    </row>
    <row r="506" spans="1:39" x14ac:dyDescent="0.25">
      <c r="A506" s="10" t="s">
        <v>1549</v>
      </c>
      <c r="B506" s="18" t="s">
        <v>1550</v>
      </c>
      <c r="C506" s="9"/>
      <c r="D506" s="22"/>
      <c r="E506" s="69">
        <v>2472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6"/>
        <v>2472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7"/>
        <v>0</v>
      </c>
      <c r="AL506" s="19">
        <f t="shared" si="45"/>
        <v>2472</v>
      </c>
      <c r="AM506" s="12" t="s">
        <v>1970</v>
      </c>
    </row>
    <row r="507" spans="1:39" x14ac:dyDescent="0.25">
      <c r="A507" s="10" t="s">
        <v>1551</v>
      </c>
      <c r="B507" s="18" t="s">
        <v>1552</v>
      </c>
      <c r="C507" s="9"/>
      <c r="D507" s="22"/>
      <c r="E507" s="69">
        <v>1000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6"/>
        <v>1000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7"/>
        <v>0</v>
      </c>
      <c r="AL507" s="19">
        <f t="shared" si="45"/>
        <v>1000</v>
      </c>
      <c r="AM507" s="12" t="s">
        <v>1970</v>
      </c>
    </row>
    <row r="508" spans="1:39" x14ac:dyDescent="0.25">
      <c r="A508" s="10" t="s">
        <v>1553</v>
      </c>
      <c r="B508" s="18" t="s">
        <v>1554</v>
      </c>
      <c r="C508" s="9"/>
      <c r="D508" s="22"/>
      <c r="E508" s="69">
        <v>500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6"/>
        <v>500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7"/>
        <v>0</v>
      </c>
      <c r="AL508" s="19">
        <f t="shared" si="45"/>
        <v>500</v>
      </c>
      <c r="AM508" s="12" t="s">
        <v>1970</v>
      </c>
    </row>
    <row r="509" spans="1:39" x14ac:dyDescent="0.25">
      <c r="A509" s="10" t="s">
        <v>1555</v>
      </c>
      <c r="B509" s="18" t="s">
        <v>1556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6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si="47"/>
        <v>0</v>
      </c>
      <c r="AL509" s="19">
        <f t="shared" si="45"/>
        <v>0</v>
      </c>
      <c r="AM509" s="12" t="s">
        <v>1970</v>
      </c>
    </row>
    <row r="510" spans="1:39" x14ac:dyDescent="0.25">
      <c r="A510" s="10" t="s">
        <v>1557</v>
      </c>
      <c r="B510" s="18" t="s">
        <v>1558</v>
      </c>
      <c r="C510" s="9"/>
      <c r="D510" s="22"/>
      <c r="E510" s="69">
        <v>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6"/>
        <v>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ref="AK510:AK568" si="48">SUM(T510:AJ510)</f>
        <v>0</v>
      </c>
      <c r="AL510" s="19">
        <f t="shared" si="45"/>
        <v>0</v>
      </c>
      <c r="AM510" s="12" t="s">
        <v>1970</v>
      </c>
    </row>
    <row r="511" spans="1:39" x14ac:dyDescent="0.25">
      <c r="A511" s="10" t="s">
        <v>1559</v>
      </c>
      <c r="B511" s="18" t="s">
        <v>1560</v>
      </c>
      <c r="C511" s="9"/>
      <c r="D511" s="22"/>
      <c r="E511" s="69">
        <v>500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si="46"/>
        <v>500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8"/>
        <v>0</v>
      </c>
      <c r="AL511" s="19">
        <f t="shared" si="45"/>
        <v>500</v>
      </c>
      <c r="AM511" s="12" t="s">
        <v>1970</v>
      </c>
    </row>
    <row r="512" spans="1:39" x14ac:dyDescent="0.25">
      <c r="A512" s="10" t="s">
        <v>1561</v>
      </c>
      <c r="B512" s="18" t="s">
        <v>1562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ref="S512:S573" si="49">SUM(E512:R512)</f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8"/>
        <v>0</v>
      </c>
      <c r="AL512" s="19">
        <f t="shared" si="45"/>
        <v>0</v>
      </c>
      <c r="AM512" s="12" t="s">
        <v>1970</v>
      </c>
    </row>
    <row r="513" spans="1:39" x14ac:dyDescent="0.25">
      <c r="A513" s="10" t="s">
        <v>1563</v>
      </c>
      <c r="B513" s="18" t="s">
        <v>1564</v>
      </c>
      <c r="C513" s="9"/>
      <c r="D513" s="9"/>
      <c r="E513" s="69">
        <v>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9"/>
        <v>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8"/>
        <v>0</v>
      </c>
      <c r="AL513" s="19">
        <f t="shared" si="45"/>
        <v>0</v>
      </c>
      <c r="AM513" s="12" t="s">
        <v>1970</v>
      </c>
    </row>
    <row r="514" spans="1:39" x14ac:dyDescent="0.25">
      <c r="A514" s="10" t="s">
        <v>1565</v>
      </c>
      <c r="B514" s="18" t="s">
        <v>1566</v>
      </c>
      <c r="C514" s="9"/>
      <c r="D514" s="9"/>
      <c r="E514" s="69">
        <v>500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9"/>
        <v>500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8"/>
        <v>0</v>
      </c>
      <c r="AL514" s="19">
        <f t="shared" si="45"/>
        <v>500</v>
      </c>
      <c r="AM514" s="12" t="s">
        <v>1970</v>
      </c>
    </row>
    <row r="515" spans="1:39" x14ac:dyDescent="0.25">
      <c r="A515" s="10" t="s">
        <v>1567</v>
      </c>
      <c r="B515" s="18" t="s">
        <v>1568</v>
      </c>
      <c r="C515" s="9"/>
      <c r="D515" s="9"/>
      <c r="E515" s="69">
        <v>504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9"/>
        <v>504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8"/>
        <v>0</v>
      </c>
      <c r="AL515" s="19">
        <f t="shared" si="45"/>
        <v>504</v>
      </c>
      <c r="AM515" s="12" t="s">
        <v>1970</v>
      </c>
    </row>
    <row r="516" spans="1:39" x14ac:dyDescent="0.25">
      <c r="A516" s="10" t="s">
        <v>1569</v>
      </c>
      <c r="B516" s="18" t="s">
        <v>1570</v>
      </c>
      <c r="C516" s="9"/>
      <c r="D516" s="9"/>
      <c r="E516" s="69">
        <v>0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9"/>
        <v>0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8"/>
        <v>0</v>
      </c>
      <c r="AL516" s="19">
        <f t="shared" si="45"/>
        <v>0</v>
      </c>
      <c r="AM516" s="12" t="s">
        <v>1970</v>
      </c>
    </row>
    <row r="517" spans="1:39" x14ac:dyDescent="0.25">
      <c r="A517" s="10" t="s">
        <v>1571</v>
      </c>
      <c r="B517" s="18" t="s">
        <v>1572</v>
      </c>
      <c r="C517" s="9"/>
      <c r="D517" s="9"/>
      <c r="E517" s="69">
        <v>2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9"/>
        <v>2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8"/>
        <v>0</v>
      </c>
      <c r="AL517" s="19">
        <f t="shared" si="45"/>
        <v>2</v>
      </c>
      <c r="AM517" s="12" t="s">
        <v>1978</v>
      </c>
    </row>
    <row r="518" spans="1:39" x14ac:dyDescent="0.25">
      <c r="A518" s="10" t="s">
        <v>1573</v>
      </c>
      <c r="B518" s="18" t="s">
        <v>1574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9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8"/>
        <v>0</v>
      </c>
      <c r="AL518" s="19">
        <f t="shared" si="45"/>
        <v>0</v>
      </c>
      <c r="AM518" s="12" t="s">
        <v>1982</v>
      </c>
    </row>
    <row r="519" spans="1:39" x14ac:dyDescent="0.25">
      <c r="A519" s="10" t="s">
        <v>1575</v>
      </c>
      <c r="B519" s="18" t="s">
        <v>1576</v>
      </c>
      <c r="C519" s="9"/>
      <c r="D519" s="9"/>
      <c r="E519" s="69">
        <v>0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9"/>
        <v>0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8"/>
        <v>0</v>
      </c>
      <c r="AL519" s="19">
        <f t="shared" si="45"/>
        <v>0</v>
      </c>
      <c r="AM519" s="12" t="s">
        <v>1982</v>
      </c>
    </row>
    <row r="520" spans="1:39" ht="25.5" x14ac:dyDescent="0.25">
      <c r="A520" s="10" t="s">
        <v>1577</v>
      </c>
      <c r="B520" s="11" t="s">
        <v>1578</v>
      </c>
      <c r="C520" s="9"/>
      <c r="D520" s="9"/>
      <c r="E520" s="69">
        <v>525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>
        <f>100</f>
        <v>100</v>
      </c>
      <c r="S520" s="19">
        <f t="shared" si="49"/>
        <v>625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8"/>
        <v>0</v>
      </c>
      <c r="AL520" s="19">
        <f t="shared" si="45"/>
        <v>625</v>
      </c>
      <c r="AM520" s="12" t="s">
        <v>1970</v>
      </c>
    </row>
    <row r="521" spans="1:39" x14ac:dyDescent="0.25">
      <c r="A521" s="10" t="s">
        <v>1579</v>
      </c>
      <c r="B521" s="11" t="s">
        <v>1580</v>
      </c>
      <c r="C521" s="9"/>
      <c r="D521" s="9"/>
      <c r="E521" s="69">
        <v>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9"/>
        <v>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8"/>
        <v>0</v>
      </c>
      <c r="AL521" s="19">
        <f t="shared" si="45"/>
        <v>0</v>
      </c>
      <c r="AM521" s="12" t="s">
        <v>1970</v>
      </c>
    </row>
    <row r="522" spans="1:39" ht="25.5" x14ac:dyDescent="0.25">
      <c r="A522" s="10" t="s">
        <v>1581</v>
      </c>
      <c r="B522" s="11" t="s">
        <v>1582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9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8"/>
        <v>0</v>
      </c>
      <c r="AL522" s="19">
        <f t="shared" si="45"/>
        <v>500</v>
      </c>
      <c r="AM522" s="12" t="s">
        <v>1970</v>
      </c>
    </row>
    <row r="523" spans="1:39" x14ac:dyDescent="0.25">
      <c r="A523" s="10" t="s">
        <v>1583</v>
      </c>
      <c r="B523" s="11" t="s">
        <v>1584</v>
      </c>
      <c r="C523" s="9"/>
      <c r="D523" s="9"/>
      <c r="E523" s="69">
        <v>500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9"/>
        <v>500</v>
      </c>
      <c r="T523" s="19"/>
      <c r="U523" s="19"/>
      <c r="V523" s="63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8"/>
        <v>0</v>
      </c>
      <c r="AL523" s="19">
        <f t="shared" si="45"/>
        <v>500</v>
      </c>
      <c r="AM523" s="12" t="s">
        <v>1970</v>
      </c>
    </row>
    <row r="524" spans="1:39" x14ac:dyDescent="0.25">
      <c r="A524" s="10" t="s">
        <v>1585</v>
      </c>
      <c r="B524" s="11" t="s">
        <v>1586</v>
      </c>
      <c r="C524" s="9"/>
      <c r="D524" s="9"/>
      <c r="E524" s="69">
        <v>5</v>
      </c>
      <c r="F524" s="12"/>
      <c r="G524" s="12"/>
      <c r="H524" s="19"/>
      <c r="I524" s="19"/>
      <c r="J524" s="19"/>
      <c r="K524" s="19"/>
      <c r="L524" s="19">
        <f>2</f>
        <v>2</v>
      </c>
      <c r="M524" s="19"/>
      <c r="N524" s="19"/>
      <c r="O524" s="19"/>
      <c r="P524" s="19"/>
      <c r="Q524" s="19"/>
      <c r="R524" s="19"/>
      <c r="S524" s="19">
        <f t="shared" si="49"/>
        <v>7</v>
      </c>
      <c r="T524" s="19"/>
      <c r="U524" s="19"/>
      <c r="V524" s="63">
        <v>1</v>
      </c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8"/>
        <v>1</v>
      </c>
      <c r="AL524" s="19">
        <f t="shared" si="45"/>
        <v>6</v>
      </c>
      <c r="AM524" s="12" t="s">
        <v>1982</v>
      </c>
    </row>
    <row r="525" spans="1:39" x14ac:dyDescent="0.25">
      <c r="A525" s="10" t="s">
        <v>1587</v>
      </c>
      <c r="B525" s="11" t="s">
        <v>1588</v>
      </c>
      <c r="C525" s="12"/>
      <c r="D525" s="12"/>
      <c r="E525" s="69">
        <v>1000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9"/>
        <v>1000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8"/>
        <v>0</v>
      </c>
      <c r="AL525" s="19">
        <f t="shared" si="45"/>
        <v>1000</v>
      </c>
      <c r="AM525" s="12" t="s">
        <v>1970</v>
      </c>
    </row>
    <row r="526" spans="1:39" x14ac:dyDescent="0.25">
      <c r="A526" s="10" t="s">
        <v>1589</v>
      </c>
      <c r="B526" s="18" t="s">
        <v>1590</v>
      </c>
      <c r="C526" s="12"/>
      <c r="D526" s="12"/>
      <c r="E526" s="69">
        <v>500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9"/>
        <v>500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8"/>
        <v>0</v>
      </c>
      <c r="AL526" s="19">
        <f t="shared" ref="AL526:AL568" si="50">S526-AK526</f>
        <v>500</v>
      </c>
      <c r="AM526" s="12" t="s">
        <v>1970</v>
      </c>
    </row>
    <row r="527" spans="1:39" x14ac:dyDescent="0.25">
      <c r="A527" s="10" t="s">
        <v>1591</v>
      </c>
      <c r="B527" s="11" t="s">
        <v>1592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9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8"/>
        <v>0</v>
      </c>
      <c r="AL527" s="19">
        <f t="shared" si="50"/>
        <v>0</v>
      </c>
      <c r="AM527" s="12" t="s">
        <v>1970</v>
      </c>
    </row>
    <row r="528" spans="1:39" x14ac:dyDescent="0.25">
      <c r="A528" s="10" t="s">
        <v>1593</v>
      </c>
      <c r="B528" s="11" t="s">
        <v>1594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9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8"/>
        <v>0</v>
      </c>
      <c r="AL528" s="19">
        <f t="shared" si="50"/>
        <v>0</v>
      </c>
      <c r="AM528" s="12" t="s">
        <v>1970</v>
      </c>
    </row>
    <row r="529" spans="1:39" x14ac:dyDescent="0.25">
      <c r="A529" s="10" t="s">
        <v>1595</v>
      </c>
      <c r="B529" s="18" t="s">
        <v>1596</v>
      </c>
      <c r="C529" s="12"/>
      <c r="D529" s="12"/>
      <c r="E529" s="69">
        <v>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9"/>
        <v>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8"/>
        <v>0</v>
      </c>
      <c r="AL529" s="19">
        <f t="shared" si="50"/>
        <v>0</v>
      </c>
      <c r="AM529" s="12" t="s">
        <v>1983</v>
      </c>
    </row>
    <row r="530" spans="1:39" x14ac:dyDescent="0.25">
      <c r="A530" s="10" t="s">
        <v>1597</v>
      </c>
      <c r="B530" s="18" t="s">
        <v>1598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9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8"/>
        <v>0</v>
      </c>
      <c r="AL530" s="19">
        <f t="shared" si="50"/>
        <v>500</v>
      </c>
      <c r="AM530" s="12" t="s">
        <v>1970</v>
      </c>
    </row>
    <row r="531" spans="1:39" x14ac:dyDescent="0.25">
      <c r="A531" s="10" t="s">
        <v>1599</v>
      </c>
      <c r="B531" s="18" t="s">
        <v>1600</v>
      </c>
      <c r="C531" s="12"/>
      <c r="D531" s="12"/>
      <c r="E531" s="69">
        <v>500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9"/>
        <v>500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8"/>
        <v>0</v>
      </c>
      <c r="AL531" s="19">
        <f t="shared" si="50"/>
        <v>500</v>
      </c>
      <c r="AM531" s="12" t="s">
        <v>1970</v>
      </c>
    </row>
    <row r="532" spans="1:39" x14ac:dyDescent="0.25">
      <c r="A532" s="10" t="s">
        <v>1601</v>
      </c>
      <c r="B532" s="18" t="s">
        <v>1602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9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8"/>
        <v>0</v>
      </c>
      <c r="AL532" s="19">
        <f t="shared" si="50"/>
        <v>0</v>
      </c>
      <c r="AM532" s="12" t="s">
        <v>1970</v>
      </c>
    </row>
    <row r="533" spans="1:39" x14ac:dyDescent="0.25">
      <c r="A533" s="10" t="s">
        <v>1603</v>
      </c>
      <c r="B533" s="18" t="s">
        <v>1604</v>
      </c>
      <c r="C533" s="12"/>
      <c r="D533" s="12"/>
      <c r="E533" s="69">
        <v>0</v>
      </c>
      <c r="F533" s="12"/>
      <c r="G533" s="12"/>
      <c r="H533" s="19"/>
      <c r="I533" s="19"/>
      <c r="J533" s="19"/>
      <c r="K533" s="19"/>
      <c r="L533" s="19">
        <f>500</f>
        <v>500</v>
      </c>
      <c r="M533" s="19"/>
      <c r="N533" s="19"/>
      <c r="O533" s="19"/>
      <c r="P533" s="19"/>
      <c r="Q533" s="19"/>
      <c r="R533" s="19"/>
      <c r="S533" s="19">
        <f t="shared" si="49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8"/>
        <v>0</v>
      </c>
      <c r="AL533" s="19">
        <f t="shared" si="50"/>
        <v>500</v>
      </c>
      <c r="AM533" s="12" t="s">
        <v>1970</v>
      </c>
    </row>
    <row r="534" spans="1:39" x14ac:dyDescent="0.25">
      <c r="A534" s="10" t="s">
        <v>1605</v>
      </c>
      <c r="B534" s="18" t="s">
        <v>1606</v>
      </c>
      <c r="C534" s="12"/>
      <c r="D534" s="12"/>
      <c r="E534" s="69">
        <v>500</v>
      </c>
      <c r="F534" s="12"/>
      <c r="G534" s="12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>
        <f t="shared" si="49"/>
        <v>500</v>
      </c>
      <c r="T534" s="19"/>
      <c r="U534" s="19"/>
      <c r="V534" s="63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>
        <f t="shared" si="48"/>
        <v>0</v>
      </c>
      <c r="AL534" s="19">
        <f t="shared" si="50"/>
        <v>500</v>
      </c>
      <c r="AM534" s="12" t="s">
        <v>1970</v>
      </c>
    </row>
    <row r="535" spans="1:39" x14ac:dyDescent="0.25">
      <c r="A535" s="10" t="s">
        <v>1607</v>
      </c>
      <c r="B535" s="18" t="s">
        <v>1608</v>
      </c>
      <c r="C535" s="23"/>
      <c r="D535" s="23" t="s">
        <v>1676</v>
      </c>
      <c r="E535" s="74">
        <v>3</v>
      </c>
      <c r="F535" s="23"/>
      <c r="G535" s="23"/>
      <c r="H535" s="65"/>
      <c r="I535" s="65"/>
      <c r="J535" s="65"/>
      <c r="K535" s="65"/>
      <c r="L535" s="65">
        <f>3</f>
        <v>3</v>
      </c>
      <c r="M535" s="65"/>
      <c r="N535" s="65"/>
      <c r="O535" s="65"/>
      <c r="P535" s="65"/>
      <c r="Q535" s="65"/>
      <c r="R535" s="65"/>
      <c r="S535" s="65">
        <f t="shared" si="49"/>
        <v>6</v>
      </c>
      <c r="T535" s="65"/>
      <c r="U535" s="65"/>
      <c r="V535" s="75">
        <v>1</v>
      </c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>
        <f t="shared" si="48"/>
        <v>1</v>
      </c>
      <c r="AL535" s="65">
        <f t="shared" si="50"/>
        <v>5</v>
      </c>
      <c r="AM535" s="23" t="s">
        <v>1982</v>
      </c>
    </row>
    <row r="536" spans="1:39" x14ac:dyDescent="0.25">
      <c r="A536" s="10" t="s">
        <v>1609</v>
      </c>
      <c r="B536" s="18" t="s">
        <v>1610</v>
      </c>
      <c r="C536" s="12"/>
      <c r="D536" s="12" t="s">
        <v>491</v>
      </c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9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8"/>
        <v>0</v>
      </c>
      <c r="AL536" s="19">
        <f t="shared" si="50"/>
        <v>0</v>
      </c>
      <c r="AM536" s="12"/>
    </row>
    <row r="537" spans="1:39" x14ac:dyDescent="0.25">
      <c r="A537" s="10" t="s">
        <v>1611</v>
      </c>
      <c r="B537" s="18" t="s">
        <v>1612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9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8"/>
        <v>0</v>
      </c>
      <c r="AL537" s="19">
        <f t="shared" si="50"/>
        <v>0</v>
      </c>
      <c r="AM537" s="12"/>
    </row>
    <row r="538" spans="1:39" x14ac:dyDescent="0.25">
      <c r="A538" s="10" t="s">
        <v>1613</v>
      </c>
      <c r="B538" s="11" t="s">
        <v>1614</v>
      </c>
      <c r="C538" s="12"/>
      <c r="D538" s="12"/>
      <c r="E538" s="69">
        <v>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9"/>
        <v>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8"/>
        <v>0</v>
      </c>
      <c r="AL538" s="19">
        <f t="shared" si="50"/>
        <v>0</v>
      </c>
      <c r="AM538" s="12" t="s">
        <v>1984</v>
      </c>
    </row>
    <row r="539" spans="1:39" x14ac:dyDescent="0.25">
      <c r="A539" s="10" t="s">
        <v>1615</v>
      </c>
      <c r="B539" s="11" t="s">
        <v>1616</v>
      </c>
      <c r="C539" s="12"/>
      <c r="D539" s="12"/>
      <c r="E539" s="69">
        <v>320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9"/>
        <v>320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8"/>
        <v>0</v>
      </c>
      <c r="AL539" s="19">
        <f t="shared" si="50"/>
        <v>320</v>
      </c>
      <c r="AM539" s="12" t="s">
        <v>1970</v>
      </c>
    </row>
    <row r="540" spans="1:39" x14ac:dyDescent="0.25">
      <c r="A540" s="10" t="s">
        <v>1617</v>
      </c>
      <c r="B540" s="11" t="s">
        <v>1618</v>
      </c>
      <c r="C540" s="12"/>
      <c r="D540" s="12" t="s">
        <v>446</v>
      </c>
      <c r="E540" s="69">
        <v>2000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9"/>
        <v>2000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8"/>
        <v>0</v>
      </c>
      <c r="AL540" s="19">
        <f t="shared" si="50"/>
        <v>2000</v>
      </c>
      <c r="AM540" s="12" t="s">
        <v>1970</v>
      </c>
    </row>
    <row r="541" spans="1:39" x14ac:dyDescent="0.25">
      <c r="A541" s="10" t="s">
        <v>1619</v>
      </c>
      <c r="B541" s="11" t="s">
        <v>1620</v>
      </c>
      <c r="C541" s="12"/>
      <c r="D541" s="12" t="s">
        <v>463</v>
      </c>
      <c r="E541" s="69">
        <v>0.1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9"/>
        <v>0.1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8"/>
        <v>0</v>
      </c>
      <c r="AL541" s="19">
        <f t="shared" si="50"/>
        <v>0.1</v>
      </c>
      <c r="AM541" s="12"/>
    </row>
    <row r="542" spans="1:39" x14ac:dyDescent="0.25">
      <c r="A542" s="10" t="s">
        <v>1621</v>
      </c>
      <c r="B542" s="11" t="s">
        <v>1622</v>
      </c>
      <c r="C542" s="12"/>
      <c r="D542" s="12"/>
      <c r="E542" s="69">
        <v>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9"/>
        <v>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8"/>
        <v>0</v>
      </c>
      <c r="AL542" s="19">
        <f t="shared" si="50"/>
        <v>0</v>
      </c>
      <c r="AM542" s="12" t="s">
        <v>1970</v>
      </c>
    </row>
    <row r="543" spans="1:39" x14ac:dyDescent="0.25">
      <c r="A543" s="10" t="s">
        <v>1623</v>
      </c>
      <c r="B543" s="11" t="s">
        <v>1624</v>
      </c>
      <c r="C543" s="12"/>
      <c r="D543" s="12"/>
      <c r="E543" s="69">
        <v>500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9"/>
        <v>500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8"/>
        <v>0</v>
      </c>
      <c r="AL543" s="19">
        <f t="shared" si="50"/>
        <v>500</v>
      </c>
      <c r="AM543" s="12" t="s">
        <v>1970</v>
      </c>
    </row>
    <row r="544" spans="1:39" x14ac:dyDescent="0.25">
      <c r="A544" s="10" t="s">
        <v>1625</v>
      </c>
      <c r="B544" s="11" t="s">
        <v>1626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49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8"/>
        <v>0</v>
      </c>
      <c r="AL544" s="19">
        <f t="shared" si="50"/>
        <v>1000</v>
      </c>
      <c r="AM544" s="12" t="s">
        <v>1970</v>
      </c>
    </row>
    <row r="545" spans="1:39" x14ac:dyDescent="0.25">
      <c r="A545" s="10" t="s">
        <v>1627</v>
      </c>
      <c r="B545" s="11" t="s">
        <v>1628</v>
      </c>
      <c r="C545" s="12"/>
      <c r="D545" s="12"/>
      <c r="E545" s="69">
        <v>1000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49"/>
        <v>1000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8"/>
        <v>0</v>
      </c>
      <c r="AL545" s="19">
        <f t="shared" si="50"/>
        <v>1000</v>
      </c>
      <c r="AM545" s="12" t="s">
        <v>1970</v>
      </c>
    </row>
    <row r="546" spans="1:39" x14ac:dyDescent="0.25">
      <c r="A546" s="10" t="s">
        <v>1629</v>
      </c>
      <c r="B546" s="11" t="s">
        <v>1630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49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8"/>
        <v>0</v>
      </c>
      <c r="AL546" s="19">
        <f t="shared" si="50"/>
        <v>500</v>
      </c>
      <c r="AM546" s="12" t="s">
        <v>1970</v>
      </c>
    </row>
    <row r="547" spans="1:39" x14ac:dyDescent="0.25">
      <c r="A547" s="10" t="s">
        <v>1631</v>
      </c>
      <c r="B547" s="11" t="s">
        <v>1632</v>
      </c>
      <c r="C547" s="12"/>
      <c r="D547" s="12"/>
      <c r="E547" s="69">
        <v>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49"/>
        <v>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8"/>
        <v>0</v>
      </c>
      <c r="AL547" s="19">
        <f t="shared" si="50"/>
        <v>500</v>
      </c>
      <c r="AM547" s="12" t="s">
        <v>1970</v>
      </c>
    </row>
    <row r="548" spans="1:39" x14ac:dyDescent="0.25">
      <c r="A548" s="10" t="s">
        <v>1633</v>
      </c>
      <c r="B548" s="11" t="s">
        <v>1634</v>
      </c>
      <c r="C548" s="12"/>
      <c r="D548" s="12"/>
      <c r="E548" s="69">
        <v>1500</v>
      </c>
      <c r="F548" s="12"/>
      <c r="G548" s="12"/>
      <c r="H548" s="19"/>
      <c r="I548" s="19"/>
      <c r="J548" s="19"/>
      <c r="K548" s="19"/>
      <c r="L548" s="19">
        <f>500</f>
        <v>500</v>
      </c>
      <c r="M548" s="19"/>
      <c r="N548" s="19"/>
      <c r="O548" s="19"/>
      <c r="P548" s="19"/>
      <c r="Q548" s="19"/>
      <c r="R548" s="19"/>
      <c r="S548" s="19">
        <f t="shared" si="49"/>
        <v>2000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8"/>
        <v>0</v>
      </c>
      <c r="AL548" s="19">
        <f t="shared" si="50"/>
        <v>2000</v>
      </c>
      <c r="AM548" s="12" t="s">
        <v>1970</v>
      </c>
    </row>
    <row r="549" spans="1:39" x14ac:dyDescent="0.25">
      <c r="A549" s="10" t="s">
        <v>1635</v>
      </c>
      <c r="B549" s="11" t="s">
        <v>1636</v>
      </c>
      <c r="C549" s="12"/>
      <c r="D549" s="12" t="s">
        <v>446</v>
      </c>
      <c r="E549" s="69">
        <v>5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49"/>
        <v>5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8"/>
        <v>0</v>
      </c>
      <c r="AL549" s="19">
        <f t="shared" si="50"/>
        <v>5</v>
      </c>
      <c r="AM549" s="12" t="s">
        <v>2167</v>
      </c>
    </row>
    <row r="550" spans="1:39" x14ac:dyDescent="0.25">
      <c r="A550" s="10" t="s">
        <v>1637</v>
      </c>
      <c r="B550" s="11" t="s">
        <v>1638</v>
      </c>
      <c r="C550" s="12"/>
      <c r="D550" s="12"/>
      <c r="E550" s="69">
        <v>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49"/>
        <v>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8"/>
        <v>0</v>
      </c>
      <c r="AL550" s="19">
        <f t="shared" si="50"/>
        <v>0</v>
      </c>
      <c r="AM550" s="12" t="s">
        <v>1970</v>
      </c>
    </row>
    <row r="551" spans="1:39" x14ac:dyDescent="0.25">
      <c r="A551" s="21" t="s">
        <v>1639</v>
      </c>
      <c r="B551" s="24" t="s">
        <v>1640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49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8"/>
        <v>0</v>
      </c>
      <c r="AL551" s="19">
        <f t="shared" si="50"/>
        <v>500</v>
      </c>
      <c r="AM551" s="28" t="s">
        <v>1970</v>
      </c>
    </row>
    <row r="552" spans="1:39" x14ac:dyDescent="0.25">
      <c r="A552" s="21" t="s">
        <v>1641</v>
      </c>
      <c r="B552" s="24" t="s">
        <v>1642</v>
      </c>
      <c r="C552" s="28"/>
      <c r="D552" s="24"/>
      <c r="E552" s="69">
        <v>500</v>
      </c>
      <c r="F552" s="12"/>
      <c r="G552" s="12"/>
      <c r="H552" s="19"/>
      <c r="I552" s="19"/>
      <c r="J552" s="19"/>
      <c r="K552" s="19"/>
      <c r="L552" s="19">
        <f>500</f>
        <v>500</v>
      </c>
      <c r="M552" s="19"/>
      <c r="N552" s="19"/>
      <c r="O552" s="19"/>
      <c r="P552" s="19"/>
      <c r="Q552" s="19"/>
      <c r="R552" s="19"/>
      <c r="S552" s="19">
        <f t="shared" si="49"/>
        <v>1000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8"/>
        <v>0</v>
      </c>
      <c r="AL552" s="19">
        <f t="shared" si="50"/>
        <v>1000</v>
      </c>
      <c r="AM552" s="28" t="s">
        <v>1970</v>
      </c>
    </row>
    <row r="553" spans="1:39" x14ac:dyDescent="0.25">
      <c r="A553" s="21" t="s">
        <v>1643</v>
      </c>
      <c r="B553" s="68" t="s">
        <v>1644</v>
      </c>
      <c r="C553" s="28"/>
      <c r="D553" s="24"/>
      <c r="E553" s="69">
        <v>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49"/>
        <v>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8"/>
        <v>0</v>
      </c>
      <c r="AL553" s="19">
        <f t="shared" si="50"/>
        <v>0</v>
      </c>
      <c r="AM553" s="28" t="s">
        <v>1970</v>
      </c>
    </row>
    <row r="554" spans="1:39" x14ac:dyDescent="0.25">
      <c r="A554" s="21" t="s">
        <v>1645</v>
      </c>
      <c r="B554" s="68" t="s">
        <v>2302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49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8"/>
        <v>0</v>
      </c>
      <c r="AL554" s="19">
        <f t="shared" si="50"/>
        <v>500</v>
      </c>
      <c r="AM554" s="28" t="s">
        <v>1970</v>
      </c>
    </row>
    <row r="555" spans="1:39" x14ac:dyDescent="0.25">
      <c r="A555" s="21" t="s">
        <v>1646</v>
      </c>
      <c r="B555" s="68" t="s">
        <v>1647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49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8"/>
        <v>0</v>
      </c>
      <c r="AL555" s="19">
        <f t="shared" si="50"/>
        <v>500</v>
      </c>
      <c r="AM555" s="28" t="s">
        <v>1970</v>
      </c>
    </row>
    <row r="556" spans="1:39" x14ac:dyDescent="0.25">
      <c r="A556" s="21" t="s">
        <v>1648</v>
      </c>
      <c r="B556" s="68" t="s">
        <v>1649</v>
      </c>
      <c r="C556" s="28"/>
      <c r="D556" s="24"/>
      <c r="E556" s="69">
        <v>500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49"/>
        <v>500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8"/>
        <v>0</v>
      </c>
      <c r="AL556" s="19">
        <f t="shared" si="50"/>
        <v>500</v>
      </c>
      <c r="AM556" s="28" t="s">
        <v>1970</v>
      </c>
    </row>
    <row r="557" spans="1:39" x14ac:dyDescent="0.25">
      <c r="A557" s="21" t="s">
        <v>1650</v>
      </c>
      <c r="B557" s="25" t="s">
        <v>1651</v>
      </c>
      <c r="C557" s="28"/>
      <c r="D557" s="28" t="s">
        <v>446</v>
      </c>
      <c r="E557" s="69">
        <v>1000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49"/>
        <v>1000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8"/>
        <v>0</v>
      </c>
      <c r="AL557" s="19">
        <f t="shared" si="50"/>
        <v>1000</v>
      </c>
      <c r="AM557" s="28" t="s">
        <v>1970</v>
      </c>
    </row>
    <row r="558" spans="1:39" x14ac:dyDescent="0.25">
      <c r="A558" s="21" t="s">
        <v>1652</v>
      </c>
      <c r="B558" s="25" t="s">
        <v>1653</v>
      </c>
      <c r="C558" s="28"/>
      <c r="D558" s="24"/>
      <c r="E558" s="69">
        <v>0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49"/>
        <v>0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8"/>
        <v>0</v>
      </c>
      <c r="AL558" s="19">
        <f t="shared" si="50"/>
        <v>0</v>
      </c>
      <c r="AM558" s="28"/>
    </row>
    <row r="559" spans="1:39" x14ac:dyDescent="0.25">
      <c r="A559" s="21" t="s">
        <v>1654</v>
      </c>
      <c r="B559" s="11" t="s">
        <v>1655</v>
      </c>
      <c r="C559" s="28"/>
      <c r="D559" s="24"/>
      <c r="E559" s="69">
        <v>1475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49"/>
        <v>1475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8"/>
        <v>0</v>
      </c>
      <c r="AL559" s="19">
        <f t="shared" si="50"/>
        <v>1475</v>
      </c>
      <c r="AM559" s="28" t="s">
        <v>1970</v>
      </c>
    </row>
    <row r="560" spans="1:39" x14ac:dyDescent="0.25">
      <c r="A560" s="15" t="s">
        <v>1656</v>
      </c>
      <c r="B560" s="21" t="s">
        <v>1657</v>
      </c>
      <c r="C560" s="9"/>
      <c r="D560" s="9"/>
      <c r="E560" s="69">
        <v>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49"/>
        <v>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8"/>
        <v>0</v>
      </c>
      <c r="AL560" s="19">
        <f t="shared" si="50"/>
        <v>0</v>
      </c>
      <c r="AM560" s="12" t="s">
        <v>1970</v>
      </c>
    </row>
    <row r="561" spans="1:39" x14ac:dyDescent="0.25">
      <c r="A561" s="15" t="s">
        <v>1658</v>
      </c>
      <c r="B561" s="24" t="s">
        <v>1659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49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8"/>
        <v>0</v>
      </c>
      <c r="AL561" s="19">
        <f t="shared" si="50"/>
        <v>500</v>
      </c>
      <c r="AM561" s="12" t="s">
        <v>1970</v>
      </c>
    </row>
    <row r="562" spans="1:39" x14ac:dyDescent="0.25">
      <c r="A562" s="15" t="s">
        <v>1660</v>
      </c>
      <c r="B562" s="24" t="s">
        <v>1661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49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8"/>
        <v>0</v>
      </c>
      <c r="AL562" s="19">
        <f t="shared" si="50"/>
        <v>500</v>
      </c>
      <c r="AM562" s="12" t="s">
        <v>1970</v>
      </c>
    </row>
    <row r="563" spans="1:39" x14ac:dyDescent="0.25">
      <c r="A563" s="15" t="s">
        <v>1662</v>
      </c>
      <c r="B563" s="20" t="s">
        <v>1663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49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8"/>
        <v>0</v>
      </c>
      <c r="AL563" s="19">
        <f t="shared" si="50"/>
        <v>500</v>
      </c>
      <c r="AM563" s="12" t="s">
        <v>1970</v>
      </c>
    </row>
    <row r="564" spans="1:39" x14ac:dyDescent="0.25">
      <c r="A564" s="15" t="s">
        <v>1664</v>
      </c>
      <c r="B564" s="20" t="s">
        <v>1665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49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8"/>
        <v>0</v>
      </c>
      <c r="AL564" s="19">
        <f t="shared" si="50"/>
        <v>500</v>
      </c>
      <c r="AM564" s="12" t="s">
        <v>1970</v>
      </c>
    </row>
    <row r="565" spans="1:39" x14ac:dyDescent="0.25">
      <c r="A565" s="15" t="s">
        <v>1666</v>
      </c>
      <c r="B565" s="16" t="s">
        <v>1667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49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8"/>
        <v>0</v>
      </c>
      <c r="AL565" s="19">
        <f t="shared" si="50"/>
        <v>500</v>
      </c>
      <c r="AM565" s="12" t="s">
        <v>1970</v>
      </c>
    </row>
    <row r="566" spans="1:39" x14ac:dyDescent="0.25">
      <c r="A566" s="15" t="s">
        <v>1668</v>
      </c>
      <c r="B566" s="16" t="s">
        <v>1669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49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8"/>
        <v>0</v>
      </c>
      <c r="AL566" s="19">
        <f t="shared" si="50"/>
        <v>500</v>
      </c>
      <c r="AM566" s="12" t="s">
        <v>1970</v>
      </c>
    </row>
    <row r="567" spans="1:39" x14ac:dyDescent="0.25">
      <c r="A567" s="15" t="s">
        <v>1670</v>
      </c>
      <c r="B567" s="16" t="s">
        <v>1671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49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8"/>
        <v>0</v>
      </c>
      <c r="AL567" s="19">
        <f t="shared" si="50"/>
        <v>500</v>
      </c>
      <c r="AM567" s="12" t="s">
        <v>1970</v>
      </c>
    </row>
    <row r="568" spans="1:39" x14ac:dyDescent="0.25">
      <c r="A568" s="15" t="s">
        <v>1672</v>
      </c>
      <c r="B568" s="16" t="s">
        <v>1673</v>
      </c>
      <c r="C568" s="9"/>
      <c r="D568" s="9"/>
      <c r="E568" s="69">
        <v>500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49"/>
        <v>500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 t="shared" si="48"/>
        <v>0</v>
      </c>
      <c r="AL568" s="19">
        <f t="shared" si="50"/>
        <v>500</v>
      </c>
      <c r="AM568" s="12" t="s">
        <v>1970</v>
      </c>
    </row>
    <row r="569" spans="1:39" x14ac:dyDescent="0.25">
      <c r="A569" s="15" t="s">
        <v>1674</v>
      </c>
      <c r="B569" s="16" t="s">
        <v>1675</v>
      </c>
      <c r="C569" s="9"/>
      <c r="D569" s="12" t="s">
        <v>1676</v>
      </c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49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1985</v>
      </c>
    </row>
    <row r="570" spans="1:39" x14ac:dyDescent="0.25">
      <c r="A570" s="15" t="s">
        <v>1677</v>
      </c>
      <c r="B570" s="16" t="s">
        <v>1678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49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 t="s">
        <v>1970</v>
      </c>
    </row>
    <row r="571" spans="1:39" x14ac:dyDescent="0.25">
      <c r="A571" s="15" t="s">
        <v>1679</v>
      </c>
      <c r="B571" s="16" t="s">
        <v>1680</v>
      </c>
      <c r="C571" s="9"/>
      <c r="D571" s="12"/>
      <c r="E571" s="69">
        <v>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49"/>
        <v>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0</v>
      </c>
      <c r="AM571" s="12">
        <v>9</v>
      </c>
    </row>
    <row r="572" spans="1:39" x14ac:dyDescent="0.25">
      <c r="A572" s="15" t="s">
        <v>1681</v>
      </c>
      <c r="B572" s="16" t="s">
        <v>1682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49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1970</v>
      </c>
    </row>
    <row r="573" spans="1:39" x14ac:dyDescent="0.25">
      <c r="A573" s="15" t="s">
        <v>1683</v>
      </c>
      <c r="B573" s="16" t="s">
        <v>1684</v>
      </c>
      <c r="C573" s="9"/>
      <c r="D573" s="12"/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f t="shared" si="49"/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f>SUM(T573:AJ573)</f>
        <v>0</v>
      </c>
      <c r="AL573" s="19">
        <f>S573-AK573</f>
        <v>500</v>
      </c>
      <c r="AM573" s="12" t="s">
        <v>1970</v>
      </c>
    </row>
    <row r="574" spans="1:39" x14ac:dyDescent="0.25">
      <c r="A574" s="15" t="s">
        <v>1685</v>
      </c>
      <c r="B574" s="16" t="s">
        <v>1686</v>
      </c>
      <c r="C574" s="9"/>
      <c r="D574" s="12" t="s">
        <v>1676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v>0</v>
      </c>
      <c r="AL574" s="19">
        <v>500</v>
      </c>
      <c r="AM574" s="12" t="s">
        <v>1970</v>
      </c>
    </row>
    <row r="575" spans="1:39" x14ac:dyDescent="0.25">
      <c r="A575" s="15" t="s">
        <v>1687</v>
      </c>
      <c r="B575" s="16" t="s">
        <v>1688</v>
      </c>
      <c r="C575" s="9"/>
      <c r="D575" s="12" t="s">
        <v>446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f>SUM(E575:R575)</f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f>SUM(T575:AJ575)</f>
        <v>0</v>
      </c>
      <c r="AL575" s="19">
        <f>S575-AK575</f>
        <v>500</v>
      </c>
      <c r="AM575" s="12" t="s">
        <v>1970</v>
      </c>
    </row>
    <row r="576" spans="1:39" x14ac:dyDescent="0.25">
      <c r="A576" s="15" t="s">
        <v>1689</v>
      </c>
      <c r="B576" s="16" t="s">
        <v>1690</v>
      </c>
      <c r="C576" s="9"/>
      <c r="D576" s="12" t="s">
        <v>446</v>
      </c>
      <c r="E576" s="69">
        <v>500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v>500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v>0</v>
      </c>
      <c r="AL576" s="19">
        <v>500</v>
      </c>
      <c r="AM576" s="12" t="s">
        <v>1970</v>
      </c>
    </row>
    <row r="577" spans="1:85" x14ac:dyDescent="0.25">
      <c r="A577" s="15" t="s">
        <v>1691</v>
      </c>
      <c r="B577" s="16" t="s">
        <v>1692</v>
      </c>
      <c r="C577" s="9"/>
      <c r="D577" s="12" t="s">
        <v>446</v>
      </c>
      <c r="E577" s="69">
        <v>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ref="S577:S582" si="51">SUM(E577:R577)</f>
        <v>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ref="AK577:AK582" si="52">SUM(T577:AJ577)</f>
        <v>0</v>
      </c>
      <c r="AL577" s="19">
        <f t="shared" ref="AL577:AL582" si="53">S577-AK577</f>
        <v>0</v>
      </c>
      <c r="AM577" s="12" t="s">
        <v>1970</v>
      </c>
    </row>
    <row r="578" spans="1:85" x14ac:dyDescent="0.25">
      <c r="A578" s="15" t="s">
        <v>1693</v>
      </c>
      <c r="B578" s="16" t="s">
        <v>1694</v>
      </c>
      <c r="C578" s="9"/>
      <c r="D578" s="12" t="s">
        <v>446</v>
      </c>
      <c r="E578" s="69">
        <v>500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51"/>
        <v>500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2"/>
        <v>0</v>
      </c>
      <c r="AL578" s="19">
        <f t="shared" si="53"/>
        <v>500</v>
      </c>
      <c r="AM578" s="12" t="s">
        <v>1970</v>
      </c>
    </row>
    <row r="579" spans="1:85" x14ac:dyDescent="0.25">
      <c r="A579" s="15" t="s">
        <v>1695</v>
      </c>
      <c r="B579" s="16" t="s">
        <v>1696</v>
      </c>
      <c r="C579" s="9"/>
      <c r="D579" s="12" t="s">
        <v>446</v>
      </c>
      <c r="E579" s="69">
        <v>1000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51"/>
        <v>1000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2"/>
        <v>0</v>
      </c>
      <c r="AL579" s="19">
        <f t="shared" si="53"/>
        <v>1000</v>
      </c>
      <c r="AM579" s="12" t="s">
        <v>1970</v>
      </c>
    </row>
    <row r="580" spans="1:85" s="3" customFormat="1" x14ac:dyDescent="0.25">
      <c r="A580" s="15" t="s">
        <v>1697</v>
      </c>
      <c r="B580" s="16" t="s">
        <v>1698</v>
      </c>
      <c r="C580" s="9"/>
      <c r="D580" s="12" t="s">
        <v>446</v>
      </c>
      <c r="E580" s="69">
        <v>500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51"/>
        <v>500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2"/>
        <v>0</v>
      </c>
      <c r="AL580" s="19">
        <f t="shared" si="53"/>
        <v>500</v>
      </c>
      <c r="AM580" s="12" t="s">
        <v>1970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1699</v>
      </c>
      <c r="B581" s="16" t="s">
        <v>1700</v>
      </c>
      <c r="C581" s="9"/>
      <c r="D581" s="12" t="s">
        <v>446</v>
      </c>
      <c r="E581" s="69">
        <v>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51"/>
        <v>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2"/>
        <v>0</v>
      </c>
      <c r="AL581" s="19">
        <f t="shared" si="53"/>
        <v>0</v>
      </c>
      <c r="AM581" s="12" t="s">
        <v>1970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1701</v>
      </c>
      <c r="B582" s="16" t="s">
        <v>1702</v>
      </c>
      <c r="C582" s="9"/>
      <c r="D582" s="12" t="s">
        <v>446</v>
      </c>
      <c r="E582" s="69">
        <v>500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f t="shared" si="51"/>
        <v>500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f t="shared" si="52"/>
        <v>0</v>
      </c>
      <c r="AL582" s="19">
        <f t="shared" si="53"/>
        <v>500</v>
      </c>
      <c r="AM582" s="12" t="s">
        <v>1970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1703</v>
      </c>
      <c r="B583" s="16" t="s">
        <v>1704</v>
      </c>
      <c r="C583" s="9"/>
      <c r="D583" s="12" t="s">
        <v>1676</v>
      </c>
      <c r="E583" s="69">
        <v>3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v>3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v>0</v>
      </c>
      <c r="AL583" s="19">
        <v>3</v>
      </c>
      <c r="AM583" s="12" t="s">
        <v>1986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1705</v>
      </c>
      <c r="B584" s="16" t="s">
        <v>1706</v>
      </c>
      <c r="C584" s="9"/>
      <c r="D584" s="12" t="s">
        <v>446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1970</v>
      </c>
    </row>
    <row r="585" spans="1:85" s="7" customFormat="1" x14ac:dyDescent="0.25">
      <c r="A585" s="15" t="s">
        <v>1707</v>
      </c>
      <c r="B585" s="16" t="s">
        <v>1708</v>
      </c>
      <c r="C585" s="9"/>
      <c r="D585" s="12" t="s">
        <v>446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f>SUM(E585:R585)</f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f>SUM(T585:AJ585)</f>
        <v>0</v>
      </c>
      <c r="AL585" s="19">
        <f>S585-AK585</f>
        <v>500</v>
      </c>
      <c r="AM585" s="12" t="s">
        <v>1970</v>
      </c>
    </row>
    <row r="586" spans="1:85" s="7" customFormat="1" x14ac:dyDescent="0.25">
      <c r="A586" s="15" t="s">
        <v>1999</v>
      </c>
      <c r="B586" s="16" t="s">
        <v>2000</v>
      </c>
      <c r="C586" s="9"/>
      <c r="D586" s="12" t="s">
        <v>446</v>
      </c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1970</v>
      </c>
    </row>
    <row r="587" spans="1:85" s="7" customFormat="1" x14ac:dyDescent="0.25">
      <c r="A587" s="15" t="s">
        <v>2001</v>
      </c>
      <c r="B587" s="16" t="s">
        <v>2002</v>
      </c>
      <c r="C587" s="9"/>
      <c r="D587" s="12"/>
      <c r="E587" s="69">
        <v>500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500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v>0</v>
      </c>
      <c r="AL587" s="19">
        <v>500</v>
      </c>
      <c r="AM587" s="12" t="s">
        <v>1970</v>
      </c>
    </row>
    <row r="588" spans="1:85" s="7" customFormat="1" x14ac:dyDescent="0.25">
      <c r="A588" s="15" t="s">
        <v>2008</v>
      </c>
      <c r="B588" s="16" t="s">
        <v>2118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ref="AL588:AL623" si="54">S588-AK588</f>
        <v>0</v>
      </c>
      <c r="AM588" s="12" t="s">
        <v>1970</v>
      </c>
    </row>
    <row r="589" spans="1:85" s="7" customFormat="1" x14ac:dyDescent="0.25">
      <c r="A589" s="15" t="s">
        <v>2009</v>
      </c>
      <c r="B589" s="16" t="s">
        <v>2010</v>
      </c>
      <c r="C589" s="9"/>
      <c r="D589" s="12"/>
      <c r="E589" s="69">
        <v>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4"/>
        <v>0</v>
      </c>
      <c r="AM589" s="12" t="s">
        <v>1970</v>
      </c>
    </row>
    <row r="590" spans="1:85" s="7" customFormat="1" x14ac:dyDescent="0.25">
      <c r="A590" s="15" t="s">
        <v>2011</v>
      </c>
      <c r="B590" s="16" t="s">
        <v>2012</v>
      </c>
      <c r="C590" s="9"/>
      <c r="D590" s="12"/>
      <c r="E590" s="69">
        <v>500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4"/>
        <v>0</v>
      </c>
      <c r="AM590" s="12" t="s">
        <v>1970</v>
      </c>
    </row>
    <row r="591" spans="1:85" s="7" customFormat="1" x14ac:dyDescent="0.25">
      <c r="A591" s="15" t="s">
        <v>2013</v>
      </c>
      <c r="B591" s="16" t="s">
        <v>2014</v>
      </c>
      <c r="C591" s="9"/>
      <c r="D591" s="12"/>
      <c r="E591" s="69">
        <v>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H591+I591+J591+K591+L591+M591+N591+O591+P591+R591</f>
        <v>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4"/>
        <v>0</v>
      </c>
      <c r="AM591" s="12" t="s">
        <v>1970</v>
      </c>
    </row>
    <row r="592" spans="1:85" s="7" customFormat="1" x14ac:dyDescent="0.25">
      <c r="A592" s="15" t="s">
        <v>2017</v>
      </c>
      <c r="B592" s="16" t="s">
        <v>2018</v>
      </c>
      <c r="C592" s="9"/>
      <c r="D592" s="12" t="s">
        <v>2119</v>
      </c>
      <c r="E592" s="69">
        <v>480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>SUM(E592:R592)</f>
        <v>480</v>
      </c>
      <c r="T592" s="19"/>
      <c r="U592" s="19"/>
      <c r="V592" s="63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>T592+U592+V592+W592+X592+Y592+Z592+AA592+AB592+AC592+AD592+AE592+AF592+AG592+AJ592</f>
        <v>0</v>
      </c>
      <c r="AL592" s="19">
        <f t="shared" si="54"/>
        <v>480</v>
      </c>
      <c r="AM592" s="12" t="s">
        <v>1977</v>
      </c>
    </row>
    <row r="593" spans="1:39" s="7" customFormat="1" x14ac:dyDescent="0.25">
      <c r="A593" s="15" t="s">
        <v>2026</v>
      </c>
      <c r="B593" s="16" t="s">
        <v>2027</v>
      </c>
      <c r="C593" s="9"/>
      <c r="D593" s="12" t="s">
        <v>1676</v>
      </c>
      <c r="E593" s="69">
        <v>10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ref="S593:S624" si="55">SUM(E593:R593)</f>
        <v>10</v>
      </c>
      <c r="T593" s="19"/>
      <c r="U593" s="19"/>
      <c r="V593" s="63">
        <v>1</v>
      </c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ref="AK593:AK623" si="56">SUM(T593:AJ593)</f>
        <v>1</v>
      </c>
      <c r="AL593" s="19">
        <f t="shared" si="54"/>
        <v>9</v>
      </c>
      <c r="AM593" s="12" t="s">
        <v>1982</v>
      </c>
    </row>
    <row r="594" spans="1:39" x14ac:dyDescent="0.25">
      <c r="A594" s="15" t="s">
        <v>2052</v>
      </c>
      <c r="B594" s="16" t="s">
        <v>2053</v>
      </c>
      <c r="C594" s="9"/>
      <c r="D594" s="12" t="s">
        <v>446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5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6"/>
        <v>0</v>
      </c>
      <c r="AL594" s="19">
        <f t="shared" si="54"/>
        <v>0</v>
      </c>
      <c r="AM594" s="12" t="s">
        <v>1970</v>
      </c>
    </row>
    <row r="595" spans="1:39" x14ac:dyDescent="0.25">
      <c r="A595" s="15" t="s">
        <v>2055</v>
      </c>
      <c r="B595" s="16" t="s">
        <v>2054</v>
      </c>
      <c r="C595" s="9"/>
      <c r="D595" s="12" t="s">
        <v>446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5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6"/>
        <v>0</v>
      </c>
      <c r="AL595" s="19">
        <f t="shared" si="54"/>
        <v>0</v>
      </c>
      <c r="AM595" s="12" t="s">
        <v>1970</v>
      </c>
    </row>
    <row r="596" spans="1:39" x14ac:dyDescent="0.25">
      <c r="A596" s="15" t="s">
        <v>2057</v>
      </c>
      <c r="B596" s="16" t="s">
        <v>2056</v>
      </c>
      <c r="C596" s="9"/>
      <c r="D596" s="12" t="s">
        <v>446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5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6"/>
        <v>0</v>
      </c>
      <c r="AL596" s="19">
        <f t="shared" si="54"/>
        <v>0</v>
      </c>
      <c r="AM596" s="12" t="s">
        <v>1970</v>
      </c>
    </row>
    <row r="597" spans="1:39" x14ac:dyDescent="0.25">
      <c r="A597" s="15" t="s">
        <v>2058</v>
      </c>
      <c r="B597" s="16" t="s">
        <v>2059</v>
      </c>
      <c r="C597" s="9"/>
      <c r="D597" s="12" t="s">
        <v>446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5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6"/>
        <v>0</v>
      </c>
      <c r="AL597" s="19">
        <f t="shared" si="54"/>
        <v>0</v>
      </c>
      <c r="AM597" s="12" t="s">
        <v>1970</v>
      </c>
    </row>
    <row r="598" spans="1:39" x14ac:dyDescent="0.25">
      <c r="A598" s="15" t="s">
        <v>2060</v>
      </c>
      <c r="B598" s="16" t="s">
        <v>2061</v>
      </c>
      <c r="C598" s="9"/>
      <c r="D598" s="12" t="s">
        <v>446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5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6"/>
        <v>0</v>
      </c>
      <c r="AL598" s="19">
        <f t="shared" si="54"/>
        <v>0</v>
      </c>
      <c r="AM598" s="12" t="s">
        <v>1970</v>
      </c>
    </row>
    <row r="599" spans="1:39" x14ac:dyDescent="0.25">
      <c r="A599" s="15" t="s">
        <v>2062</v>
      </c>
      <c r="B599" s="16" t="s">
        <v>2063</v>
      </c>
      <c r="C599" s="9"/>
      <c r="D599" s="12" t="s">
        <v>446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5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6"/>
        <v>0</v>
      </c>
      <c r="AL599" s="19">
        <f t="shared" si="54"/>
        <v>0</v>
      </c>
      <c r="AM599" s="12" t="s">
        <v>2064</v>
      </c>
    </row>
    <row r="600" spans="1:39" x14ac:dyDescent="0.25">
      <c r="A600" s="15" t="s">
        <v>2069</v>
      </c>
      <c r="B600" s="16" t="s">
        <v>2070</v>
      </c>
      <c r="C600" s="9"/>
      <c r="D600" s="12" t="s">
        <v>446</v>
      </c>
      <c r="E600" s="69">
        <v>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5"/>
        <v>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6"/>
        <v>0</v>
      </c>
      <c r="AL600" s="19">
        <f t="shared" si="54"/>
        <v>0</v>
      </c>
      <c r="AM600" s="12" t="s">
        <v>1970</v>
      </c>
    </row>
    <row r="601" spans="1:39" x14ac:dyDescent="0.25">
      <c r="A601" s="15" t="s">
        <v>2078</v>
      </c>
      <c r="B601" s="16" t="s">
        <v>2080</v>
      </c>
      <c r="C601" s="9"/>
      <c r="D601" s="12" t="s">
        <v>446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5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6"/>
        <v>0</v>
      </c>
      <c r="AL601" s="19">
        <f t="shared" si="54"/>
        <v>500</v>
      </c>
      <c r="AM601" s="12" t="s">
        <v>1970</v>
      </c>
    </row>
    <row r="602" spans="1:39" x14ac:dyDescent="0.25">
      <c r="A602" s="15" t="s">
        <v>2079</v>
      </c>
      <c r="B602" s="16" t="s">
        <v>2081</v>
      </c>
      <c r="C602" s="9"/>
      <c r="D602" s="12" t="s">
        <v>446</v>
      </c>
      <c r="E602" s="69">
        <v>500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5"/>
        <v>500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6"/>
        <v>0</v>
      </c>
      <c r="AL602" s="19">
        <f t="shared" si="54"/>
        <v>500</v>
      </c>
      <c r="AM602" s="12" t="s">
        <v>1970</v>
      </c>
    </row>
    <row r="603" spans="1:39" x14ac:dyDescent="0.25">
      <c r="A603" s="15" t="s">
        <v>2182</v>
      </c>
      <c r="B603" s="16" t="s">
        <v>2183</v>
      </c>
      <c r="C603" s="9"/>
      <c r="D603" s="12" t="s">
        <v>446</v>
      </c>
      <c r="E603" s="69">
        <v>2000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5"/>
        <v>2000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6"/>
        <v>0</v>
      </c>
      <c r="AL603" s="19">
        <f t="shared" si="54"/>
        <v>2000</v>
      </c>
      <c r="AM603" s="12" t="s">
        <v>1970</v>
      </c>
    </row>
    <row r="604" spans="1:39" x14ac:dyDescent="0.25">
      <c r="A604" s="15" t="s">
        <v>2184</v>
      </c>
      <c r="B604" s="16" t="s">
        <v>2185</v>
      </c>
      <c r="C604" s="9"/>
      <c r="D604" s="12" t="s">
        <v>446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5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6"/>
        <v>0</v>
      </c>
      <c r="AL604" s="19">
        <f t="shared" si="54"/>
        <v>500</v>
      </c>
      <c r="AM604" s="12" t="s">
        <v>1970</v>
      </c>
    </row>
    <row r="605" spans="1:39" x14ac:dyDescent="0.25">
      <c r="A605" s="15" t="s">
        <v>2303</v>
      </c>
      <c r="B605" s="16" t="s">
        <v>2304</v>
      </c>
      <c r="C605" s="9"/>
      <c r="D605" s="12" t="s">
        <v>446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si="55"/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6"/>
        <v>0</v>
      </c>
      <c r="AL605" s="19">
        <f t="shared" si="54"/>
        <v>500</v>
      </c>
      <c r="AM605" s="12" t="s">
        <v>1970</v>
      </c>
    </row>
    <row r="606" spans="1:39" x14ac:dyDescent="0.25">
      <c r="A606" s="15" t="s">
        <v>2305</v>
      </c>
      <c r="B606" s="16" t="s">
        <v>2306</v>
      </c>
      <c r="C606" s="9"/>
      <c r="D606" s="12" t="s">
        <v>446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ref="S606:S609" si="57">SUM(E606:R606)</f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ref="AK606:AK609" si="58">SUM(T606:AJ606)</f>
        <v>0</v>
      </c>
      <c r="AL606" s="19">
        <f t="shared" si="54"/>
        <v>500</v>
      </c>
      <c r="AM606" s="12" t="s">
        <v>1970</v>
      </c>
    </row>
    <row r="607" spans="1:39" x14ac:dyDescent="0.25">
      <c r="A607" s="15" t="s">
        <v>2307</v>
      </c>
      <c r="B607" s="16" t="s">
        <v>2308</v>
      </c>
      <c r="C607" s="9"/>
      <c r="D607" s="12" t="s">
        <v>446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7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8"/>
        <v>0</v>
      </c>
      <c r="AL607" s="19">
        <f t="shared" si="54"/>
        <v>500</v>
      </c>
      <c r="AM607" s="12" t="s">
        <v>1970</v>
      </c>
    </row>
    <row r="608" spans="1:39" x14ac:dyDescent="0.25">
      <c r="A608" s="15" t="s">
        <v>2309</v>
      </c>
      <c r="B608" s="16" t="s">
        <v>2310</v>
      </c>
      <c r="C608" s="9"/>
      <c r="D608" s="12" t="s">
        <v>446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7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8"/>
        <v>0</v>
      </c>
      <c r="AL608" s="19">
        <f t="shared" si="54"/>
        <v>500</v>
      </c>
      <c r="AM608" s="12" t="s">
        <v>1970</v>
      </c>
    </row>
    <row r="609" spans="1:39" x14ac:dyDescent="0.25">
      <c r="A609" s="15" t="s">
        <v>2311</v>
      </c>
      <c r="B609" s="16" t="s">
        <v>2312</v>
      </c>
      <c r="C609" s="9"/>
      <c r="D609" s="12" t="s">
        <v>446</v>
      </c>
      <c r="E609" s="69">
        <v>500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7"/>
        <v>500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8"/>
        <v>0</v>
      </c>
      <c r="AL609" s="19">
        <f t="shared" si="54"/>
        <v>500</v>
      </c>
      <c r="AM609" s="12" t="s">
        <v>1970</v>
      </c>
    </row>
    <row r="610" spans="1:39" x14ac:dyDescent="0.25">
      <c r="A610" s="15" t="s">
        <v>2313</v>
      </c>
      <c r="B610" s="16" t="s">
        <v>2314</v>
      </c>
      <c r="C610" s="9"/>
      <c r="D610" s="12" t="s">
        <v>446</v>
      </c>
      <c r="E610" s="69">
        <v>1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5"/>
        <v>1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6"/>
        <v>0</v>
      </c>
      <c r="AL610" s="19">
        <f t="shared" si="54"/>
        <v>1</v>
      </c>
      <c r="AM610" s="12" t="s">
        <v>1982</v>
      </c>
    </row>
    <row r="611" spans="1:39" x14ac:dyDescent="0.25">
      <c r="A611" s="15" t="s">
        <v>2315</v>
      </c>
      <c r="B611" s="16" t="s">
        <v>2316</v>
      </c>
      <c r="C611" s="9"/>
      <c r="D611" s="12" t="s">
        <v>446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5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6"/>
        <v>0</v>
      </c>
      <c r="AL611" s="19">
        <f t="shared" si="54"/>
        <v>500</v>
      </c>
      <c r="AM611" s="12" t="s">
        <v>1970</v>
      </c>
    </row>
    <row r="612" spans="1:39" x14ac:dyDescent="0.25">
      <c r="A612" s="15" t="s">
        <v>2317</v>
      </c>
      <c r="B612" s="16" t="s">
        <v>2318</v>
      </c>
      <c r="C612" s="9"/>
      <c r="D612" s="12" t="s">
        <v>446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5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6"/>
        <v>0</v>
      </c>
      <c r="AL612" s="19">
        <f t="shared" si="54"/>
        <v>500</v>
      </c>
      <c r="AM612" s="12" t="s">
        <v>1970</v>
      </c>
    </row>
    <row r="613" spans="1:39" x14ac:dyDescent="0.25">
      <c r="A613" s="15" t="s">
        <v>2319</v>
      </c>
      <c r="B613" s="16" t="s">
        <v>2320</v>
      </c>
      <c r="C613" s="9"/>
      <c r="D613" s="12" t="s">
        <v>446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5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6"/>
        <v>0</v>
      </c>
      <c r="AL613" s="19">
        <f t="shared" si="54"/>
        <v>500</v>
      </c>
      <c r="AM613" s="12" t="s">
        <v>1970</v>
      </c>
    </row>
    <row r="614" spans="1:39" x14ac:dyDescent="0.25">
      <c r="A614" s="15" t="s">
        <v>2321</v>
      </c>
      <c r="B614" s="16" t="s">
        <v>2322</v>
      </c>
      <c r="C614" s="9"/>
      <c r="D614" s="12" t="s">
        <v>446</v>
      </c>
      <c r="E614" s="69">
        <v>500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5"/>
        <v>500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6"/>
        <v>0</v>
      </c>
      <c r="AL614" s="19">
        <f t="shared" si="54"/>
        <v>500</v>
      </c>
      <c r="AM614" s="12" t="s">
        <v>1970</v>
      </c>
    </row>
    <row r="615" spans="1:39" x14ac:dyDescent="0.25">
      <c r="A615" s="80" t="s">
        <v>1709</v>
      </c>
      <c r="B615" s="80"/>
      <c r="C615" s="80"/>
      <c r="D615" s="9"/>
      <c r="E615" s="69">
        <v>0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5"/>
        <v>0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6"/>
        <v>0</v>
      </c>
      <c r="AL615" s="19">
        <f t="shared" si="54"/>
        <v>0</v>
      </c>
      <c r="AM615" s="12"/>
    </row>
    <row r="616" spans="1:39" ht="15.75" x14ac:dyDescent="0.25">
      <c r="A616" s="10" t="s">
        <v>1710</v>
      </c>
      <c r="B616" s="11" t="s">
        <v>1711</v>
      </c>
      <c r="C616" s="12" t="s">
        <v>1712</v>
      </c>
      <c r="D616" s="12" t="s">
        <v>446</v>
      </c>
      <c r="E616" s="69">
        <v>2191.9250000000002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5"/>
        <v>2191.9250000000002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6"/>
        <v>0</v>
      </c>
      <c r="AL616" s="19">
        <f t="shared" si="54"/>
        <v>2191.9250000000002</v>
      </c>
      <c r="AM616" s="12" t="s">
        <v>1970</v>
      </c>
    </row>
    <row r="617" spans="1:39" x14ac:dyDescent="0.25">
      <c r="A617" s="10" t="s">
        <v>1713</v>
      </c>
      <c r="B617" s="11" t="s">
        <v>1714</v>
      </c>
      <c r="C617" s="12"/>
      <c r="D617" s="12" t="s">
        <v>446</v>
      </c>
      <c r="E617" s="69">
        <v>19.95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5"/>
        <v>19.95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6"/>
        <v>0</v>
      </c>
      <c r="AL617" s="19">
        <f t="shared" si="54"/>
        <v>19.95</v>
      </c>
      <c r="AM617" s="12" t="s">
        <v>1970</v>
      </c>
    </row>
    <row r="618" spans="1:39" x14ac:dyDescent="0.25">
      <c r="A618" s="10" t="s">
        <v>1715</v>
      </c>
      <c r="B618" s="11" t="s">
        <v>1716</v>
      </c>
      <c r="C618" s="12"/>
      <c r="D618" s="12" t="s">
        <v>446</v>
      </c>
      <c r="E618" s="69">
        <v>69.95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5"/>
        <v>69.95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6"/>
        <v>0</v>
      </c>
      <c r="AL618" s="19">
        <f t="shared" si="54"/>
        <v>69.95</v>
      </c>
      <c r="AM618" s="12" t="s">
        <v>1970</v>
      </c>
    </row>
    <row r="619" spans="1:39" ht="15.75" x14ac:dyDescent="0.25">
      <c r="A619" s="10" t="s">
        <v>1717</v>
      </c>
      <c r="B619" s="11" t="s">
        <v>1718</v>
      </c>
      <c r="C619" s="12" t="s">
        <v>1719</v>
      </c>
      <c r="D619" s="12" t="s">
        <v>446</v>
      </c>
      <c r="E619" s="69">
        <v>125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5"/>
        <v>125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6"/>
        <v>0</v>
      </c>
      <c r="AL619" s="19">
        <f t="shared" si="54"/>
        <v>125</v>
      </c>
      <c r="AM619" s="12" t="s">
        <v>1970</v>
      </c>
    </row>
    <row r="620" spans="1:39" x14ac:dyDescent="0.25">
      <c r="A620" s="10" t="s">
        <v>1720</v>
      </c>
      <c r="B620" s="11" t="s">
        <v>1721</v>
      </c>
      <c r="C620" s="12"/>
      <c r="D620" s="12" t="s">
        <v>446</v>
      </c>
      <c r="E620" s="69">
        <v>0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5"/>
        <v>0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6"/>
        <v>0</v>
      </c>
      <c r="AL620" s="19">
        <f t="shared" si="54"/>
        <v>0</v>
      </c>
      <c r="AM620" s="12" t="s">
        <v>1970</v>
      </c>
    </row>
    <row r="621" spans="1:39" x14ac:dyDescent="0.25">
      <c r="A621" s="10" t="s">
        <v>1722</v>
      </c>
      <c r="B621" s="11" t="s">
        <v>1723</v>
      </c>
      <c r="C621" s="12"/>
      <c r="D621" s="12" t="s">
        <v>446</v>
      </c>
      <c r="E621" s="69">
        <v>24.950000000000003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5"/>
        <v>24.950000000000003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6"/>
        <v>0</v>
      </c>
      <c r="AL621" s="19">
        <f t="shared" si="54"/>
        <v>24.950000000000003</v>
      </c>
      <c r="AM621" s="12" t="s">
        <v>1970</v>
      </c>
    </row>
    <row r="622" spans="1:39" x14ac:dyDescent="0.25">
      <c r="A622" s="10" t="s">
        <v>1724</v>
      </c>
      <c r="B622" s="11" t="s">
        <v>1725</v>
      </c>
      <c r="C622" s="12"/>
      <c r="D622" s="12" t="s">
        <v>446</v>
      </c>
      <c r="E622" s="69">
        <v>25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5"/>
        <v>25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6"/>
        <v>0</v>
      </c>
      <c r="AL622" s="19">
        <f t="shared" si="54"/>
        <v>25</v>
      </c>
      <c r="AM622" s="12" t="s">
        <v>1970</v>
      </c>
    </row>
    <row r="623" spans="1:39" x14ac:dyDescent="0.25">
      <c r="A623" s="10" t="s">
        <v>1726</v>
      </c>
      <c r="B623" s="11" t="s">
        <v>1727</v>
      </c>
      <c r="C623" s="12"/>
      <c r="D623" s="12" t="s">
        <v>446</v>
      </c>
      <c r="E623" s="69">
        <v>99.95</v>
      </c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5"/>
        <v>99.95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>
        <f t="shared" si="56"/>
        <v>0</v>
      </c>
      <c r="AL623" s="19">
        <f t="shared" si="54"/>
        <v>99.95</v>
      </c>
      <c r="AM623" s="12"/>
    </row>
    <row r="624" spans="1:39" x14ac:dyDescent="0.25">
      <c r="A624" s="10" t="s">
        <v>1728</v>
      </c>
      <c r="B624" s="11" t="s">
        <v>1729</v>
      </c>
      <c r="C624" s="12"/>
      <c r="D624" s="12" t="s">
        <v>446</v>
      </c>
      <c r="E624" s="69"/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f t="shared" si="55"/>
        <v>0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2"/>
    </row>
    <row r="625" spans="1:88" x14ac:dyDescent="0.25">
      <c r="A625" s="10" t="s">
        <v>1730</v>
      </c>
      <c r="B625" s="11" t="s">
        <v>1731</v>
      </c>
      <c r="C625" s="12"/>
      <c r="D625" s="12" t="s">
        <v>446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1970</v>
      </c>
    </row>
    <row r="626" spans="1:88" x14ac:dyDescent="0.25">
      <c r="A626" s="10" t="s">
        <v>1732</v>
      </c>
      <c r="B626" s="11" t="s">
        <v>1733</v>
      </c>
      <c r="C626" s="12"/>
      <c r="D626" s="12" t="s">
        <v>446</v>
      </c>
      <c r="E626" s="69">
        <v>25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25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25</v>
      </c>
      <c r="AM626" s="12" t="s">
        <v>1970</v>
      </c>
    </row>
    <row r="627" spans="1:88" x14ac:dyDescent="0.25">
      <c r="A627" s="10" t="s">
        <v>1734</v>
      </c>
      <c r="B627" s="11" t="s">
        <v>1735</v>
      </c>
      <c r="C627" s="12"/>
      <c r="D627" s="12" t="s">
        <v>446</v>
      </c>
      <c r="E627" s="69">
        <v>100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100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100</v>
      </c>
      <c r="AM627" s="12" t="s">
        <v>1970</v>
      </c>
    </row>
    <row r="628" spans="1:88" x14ac:dyDescent="0.25">
      <c r="A628" s="10" t="s">
        <v>1736</v>
      </c>
      <c r="B628" s="11" t="s">
        <v>1737</v>
      </c>
      <c r="C628" s="12"/>
      <c r="D628" s="12" t="s">
        <v>446</v>
      </c>
      <c r="E628" s="69">
        <v>25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v>25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v>0</v>
      </c>
      <c r="AL628" s="19">
        <v>25</v>
      </c>
      <c r="AM628" s="12" t="s">
        <v>1970</v>
      </c>
    </row>
    <row r="629" spans="1:88" x14ac:dyDescent="0.25">
      <c r="A629" s="80" t="s">
        <v>1738</v>
      </c>
      <c r="B629" s="80"/>
      <c r="C629" s="80"/>
      <c r="D629" s="9"/>
      <c r="E629" s="69">
        <v>0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ref="S629:S660" si="59">SUM(E629:R629)</f>
        <v>0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ref="AK629:AK647" si="60">SUM(T629:AJ629)</f>
        <v>0</v>
      </c>
      <c r="AL629" s="19">
        <f t="shared" ref="AL629:AL647" si="61">S629-AK629</f>
        <v>0</v>
      </c>
      <c r="AM629" s="12"/>
    </row>
    <row r="630" spans="1:88" ht="15.75" x14ac:dyDescent="0.25">
      <c r="A630" s="10" t="s">
        <v>1739</v>
      </c>
      <c r="B630" s="11" t="s">
        <v>1740</v>
      </c>
      <c r="C630" s="12" t="s">
        <v>1741</v>
      </c>
      <c r="D630" s="12" t="s">
        <v>453</v>
      </c>
      <c r="E630" s="69">
        <v>3.4000000000000004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9"/>
        <v>3.4000000000000004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60"/>
        <v>0</v>
      </c>
      <c r="AL630" s="19">
        <f t="shared" si="61"/>
        <v>3.4000000000000004</v>
      </c>
      <c r="AM630" s="12" t="s">
        <v>1972</v>
      </c>
    </row>
    <row r="631" spans="1:88" x14ac:dyDescent="0.25">
      <c r="A631" s="80" t="s">
        <v>1742</v>
      </c>
      <c r="B631" s="80"/>
      <c r="C631" s="80"/>
      <c r="D631" s="9"/>
      <c r="E631" s="69">
        <v>0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9"/>
        <v>0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60"/>
        <v>0</v>
      </c>
      <c r="AL631" s="19">
        <f t="shared" si="61"/>
        <v>0</v>
      </c>
      <c r="AM631" s="12"/>
    </row>
    <row r="632" spans="1:88" ht="15.75" x14ac:dyDescent="0.25">
      <c r="A632" s="10" t="s">
        <v>1743</v>
      </c>
      <c r="B632" s="11" t="s">
        <v>1744</v>
      </c>
      <c r="C632" s="12" t="s">
        <v>1745</v>
      </c>
      <c r="D632" s="12" t="s">
        <v>463</v>
      </c>
      <c r="E632" s="69">
        <v>8.6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>
        <f t="shared" si="59"/>
        <v>8.6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60"/>
        <v>0</v>
      </c>
      <c r="AL632" s="19">
        <f t="shared" si="61"/>
        <v>8.6</v>
      </c>
      <c r="AM632" s="12" t="s">
        <v>1972</v>
      </c>
    </row>
    <row r="633" spans="1:88" ht="15.75" x14ac:dyDescent="0.25">
      <c r="A633" s="10" t="s">
        <v>1746</v>
      </c>
      <c r="B633" s="11" t="s">
        <v>1747</v>
      </c>
      <c r="C633" s="12" t="s">
        <v>1748</v>
      </c>
      <c r="D633" s="12" t="s">
        <v>1016</v>
      </c>
      <c r="E633" s="69">
        <v>0.49999999999999978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>
        <f>2.5+2.5</f>
        <v>5</v>
      </c>
      <c r="S633" s="19">
        <f t="shared" si="59"/>
        <v>5.5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60"/>
        <v>0</v>
      </c>
      <c r="AL633" s="19">
        <f t="shared" si="61"/>
        <v>5.5</v>
      </c>
      <c r="AM633" s="12" t="s">
        <v>1972</v>
      </c>
    </row>
    <row r="634" spans="1:88" ht="15.75" x14ac:dyDescent="0.25">
      <c r="A634" s="10" t="s">
        <v>1749</v>
      </c>
      <c r="B634" s="11" t="s">
        <v>1750</v>
      </c>
      <c r="C634" s="12" t="s">
        <v>1751</v>
      </c>
      <c r="D634" s="12" t="s">
        <v>463</v>
      </c>
      <c r="E634" s="69">
        <v>1250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9"/>
        <v>1250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60"/>
        <v>0</v>
      </c>
      <c r="AL634" s="19">
        <f t="shared" si="61"/>
        <v>1250</v>
      </c>
      <c r="AM634" s="12" t="s">
        <v>1970</v>
      </c>
    </row>
    <row r="635" spans="1:88" ht="15.75" x14ac:dyDescent="0.25">
      <c r="A635" s="10" t="s">
        <v>1752</v>
      </c>
      <c r="B635" s="11" t="s">
        <v>1753</v>
      </c>
      <c r="C635" s="12" t="s">
        <v>1754</v>
      </c>
      <c r="D635" s="12" t="s">
        <v>446</v>
      </c>
      <c r="E635" s="69">
        <v>500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9"/>
        <v>500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60"/>
        <v>0</v>
      </c>
      <c r="AL635" s="19">
        <f t="shared" si="61"/>
        <v>500</v>
      </c>
      <c r="AM635" s="12" t="s">
        <v>1970</v>
      </c>
    </row>
    <row r="636" spans="1:88" s="3" customFormat="1" x14ac:dyDescent="0.25">
      <c r="A636" s="10" t="s">
        <v>1755</v>
      </c>
      <c r="B636" s="11" t="s">
        <v>1757</v>
      </c>
      <c r="C636" s="12"/>
      <c r="D636" s="12" t="s">
        <v>463</v>
      </c>
      <c r="E636" s="69">
        <v>1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9"/>
        <v>1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60"/>
        <v>0</v>
      </c>
      <c r="AL636" s="19">
        <f t="shared" si="61"/>
        <v>1</v>
      </c>
      <c r="AM636" s="12" t="s">
        <v>1972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10" t="s">
        <v>1755</v>
      </c>
      <c r="B637" s="11" t="s">
        <v>1756</v>
      </c>
      <c r="C637" s="12"/>
      <c r="D637" s="12" t="s">
        <v>491</v>
      </c>
      <c r="E637" s="69">
        <v>700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9"/>
        <v>700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60"/>
        <v>0</v>
      </c>
      <c r="AL637" s="19">
        <f t="shared" si="61"/>
        <v>700</v>
      </c>
      <c r="AM637" s="12" t="s">
        <v>1970</v>
      </c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x14ac:dyDescent="0.25">
      <c r="A638" s="80" t="s">
        <v>1758</v>
      </c>
      <c r="B638" s="80"/>
      <c r="C638" s="80"/>
      <c r="D638" s="9"/>
      <c r="E638" s="69">
        <v>0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9"/>
        <v>0</v>
      </c>
      <c r="T638" s="19"/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60"/>
        <v>0</v>
      </c>
      <c r="AL638" s="19">
        <f t="shared" si="61"/>
        <v>0</v>
      </c>
      <c r="AM638" s="12"/>
    </row>
    <row r="639" spans="1:88" ht="15.75" x14ac:dyDescent="0.25">
      <c r="A639" s="10" t="s">
        <v>1759</v>
      </c>
      <c r="B639" s="11" t="s">
        <v>1760</v>
      </c>
      <c r="C639" s="12" t="s">
        <v>1761</v>
      </c>
      <c r="D639" s="12" t="s">
        <v>463</v>
      </c>
      <c r="E639" s="69">
        <v>6.4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9"/>
        <v>6.4</v>
      </c>
      <c r="T639" s="19">
        <f>4</f>
        <v>4</v>
      </c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60"/>
        <v>4</v>
      </c>
      <c r="AL639" s="19">
        <f t="shared" si="61"/>
        <v>2.4000000000000004</v>
      </c>
      <c r="AM639" s="12" t="s">
        <v>1972</v>
      </c>
    </row>
    <row r="640" spans="1:88" ht="15.75" x14ac:dyDescent="0.25">
      <c r="A640" s="10" t="s">
        <v>1762</v>
      </c>
      <c r="B640" s="11" t="s">
        <v>1763</v>
      </c>
      <c r="C640" s="23" t="s">
        <v>1764</v>
      </c>
      <c r="D640" s="12" t="s">
        <v>463</v>
      </c>
      <c r="E640" s="69">
        <v>1.2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>
        <f t="shared" si="59"/>
        <v>1.2</v>
      </c>
      <c r="T640" s="19"/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60"/>
        <v>0</v>
      </c>
      <c r="AL640" s="19">
        <f t="shared" si="61"/>
        <v>1.2</v>
      </c>
      <c r="AM640" s="12" t="s">
        <v>1972</v>
      </c>
    </row>
    <row r="641" spans="1:39" x14ac:dyDescent="0.25">
      <c r="A641" s="10" t="s">
        <v>1765</v>
      </c>
      <c r="B641" s="11" t="s">
        <v>1766</v>
      </c>
      <c r="C641" s="12"/>
      <c r="D641" s="12" t="s">
        <v>463</v>
      </c>
      <c r="E641" s="69">
        <v>3.4000000000000004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>
        <f>5</f>
        <v>5</v>
      </c>
      <c r="S641" s="19">
        <f t="shared" si="59"/>
        <v>8.4</v>
      </c>
      <c r="T641" s="19">
        <v>1</v>
      </c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60"/>
        <v>1</v>
      </c>
      <c r="AL641" s="19">
        <f t="shared" si="61"/>
        <v>7.4</v>
      </c>
      <c r="AM641" s="12" t="s">
        <v>1972</v>
      </c>
    </row>
    <row r="642" spans="1:39" x14ac:dyDescent="0.25">
      <c r="A642" s="10" t="s">
        <v>1767</v>
      </c>
      <c r="B642" s="11" t="s">
        <v>1768</v>
      </c>
      <c r="C642" s="12"/>
      <c r="D642" s="12"/>
      <c r="E642" s="69">
        <v>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9"/>
        <v>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60"/>
        <v>0</v>
      </c>
      <c r="AL642" s="19">
        <f t="shared" si="61"/>
        <v>9</v>
      </c>
      <c r="AM642" s="12" t="s">
        <v>1987</v>
      </c>
    </row>
    <row r="643" spans="1:39" x14ac:dyDescent="0.25">
      <c r="A643" s="10" t="s">
        <v>1769</v>
      </c>
      <c r="B643" s="11" t="s">
        <v>1770</v>
      </c>
      <c r="C643" s="12"/>
      <c r="D643" s="12"/>
      <c r="E643" s="69">
        <v>19.774999999999999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9"/>
        <v>19.774999999999999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60"/>
        <v>0</v>
      </c>
      <c r="AL643" s="19">
        <f t="shared" si="61"/>
        <v>19.774999999999999</v>
      </c>
      <c r="AM643" s="12" t="s">
        <v>1972</v>
      </c>
    </row>
    <row r="644" spans="1:39" x14ac:dyDescent="0.25">
      <c r="A644" s="80" t="s">
        <v>1771</v>
      </c>
      <c r="B644" s="80"/>
      <c r="C644" s="80"/>
      <c r="D644" s="9"/>
      <c r="E644" s="69">
        <v>0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>
        <f t="shared" si="59"/>
        <v>0</v>
      </c>
      <c r="T644" s="19"/>
      <c r="U644" s="19"/>
      <c r="V644" s="63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60"/>
        <v>0</v>
      </c>
      <c r="AL644" s="19">
        <f t="shared" si="61"/>
        <v>0</v>
      </c>
      <c r="AM644" s="12"/>
    </row>
    <row r="645" spans="1:39" ht="15.75" x14ac:dyDescent="0.25">
      <c r="A645" s="10" t="s">
        <v>1772</v>
      </c>
      <c r="B645" s="11" t="s">
        <v>1773</v>
      </c>
      <c r="C645" s="12" t="s">
        <v>1774</v>
      </c>
      <c r="D645" s="12" t="s">
        <v>463</v>
      </c>
      <c r="E645" s="69">
        <v>1.9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>
        <f>2.5</f>
        <v>2.5</v>
      </c>
      <c r="S645" s="19">
        <f t="shared" si="59"/>
        <v>4.4000000000000004</v>
      </c>
      <c r="T645" s="19">
        <v>0.4</v>
      </c>
      <c r="U645" s="19">
        <f>0.3+0.5</f>
        <v>0.8</v>
      </c>
      <c r="V645" s="63">
        <v>1</v>
      </c>
      <c r="W645" s="19"/>
      <c r="X645" s="19"/>
      <c r="Y645" s="19">
        <f>0.5+0.5</f>
        <v>1</v>
      </c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60"/>
        <v>3.2</v>
      </c>
      <c r="AL645" s="19">
        <f t="shared" si="61"/>
        <v>1.2000000000000002</v>
      </c>
      <c r="AM645" s="12" t="s">
        <v>1972</v>
      </c>
    </row>
    <row r="646" spans="1:39" ht="15.75" x14ac:dyDescent="0.25">
      <c r="A646" s="10" t="s">
        <v>1775</v>
      </c>
      <c r="B646" s="11" t="s">
        <v>1776</v>
      </c>
      <c r="C646" s="12" t="s">
        <v>1777</v>
      </c>
      <c r="D646" s="12" t="s">
        <v>463</v>
      </c>
      <c r="E646" s="69">
        <v>5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9"/>
        <v>5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60"/>
        <v>0</v>
      </c>
      <c r="AL646" s="19">
        <f t="shared" si="61"/>
        <v>5</v>
      </c>
      <c r="AM646" s="12" t="s">
        <v>1972</v>
      </c>
    </row>
    <row r="647" spans="1:39" x14ac:dyDescent="0.25">
      <c r="A647" s="10" t="s">
        <v>1778</v>
      </c>
      <c r="B647" s="11" t="s">
        <v>1779</v>
      </c>
      <c r="C647" s="12"/>
      <c r="D647" s="12" t="s">
        <v>463</v>
      </c>
      <c r="E647" s="69">
        <v>750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9"/>
        <v>750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f t="shared" si="60"/>
        <v>0</v>
      </c>
      <c r="AL647" s="19">
        <f t="shared" si="61"/>
        <v>750</v>
      </c>
      <c r="AM647" s="12" t="s">
        <v>1979</v>
      </c>
    </row>
    <row r="648" spans="1:39" x14ac:dyDescent="0.25">
      <c r="A648" s="10" t="s">
        <v>1780</v>
      </c>
      <c r="B648" s="11" t="s">
        <v>1781</v>
      </c>
      <c r="C648" s="12" t="s">
        <v>1782</v>
      </c>
      <c r="D648" s="12" t="s">
        <v>463</v>
      </c>
      <c r="E648" s="69">
        <v>1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9"/>
        <v>1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v>0</v>
      </c>
      <c r="AL648" s="19">
        <v>1</v>
      </c>
      <c r="AM648" s="12" t="s">
        <v>1979</v>
      </c>
    </row>
    <row r="649" spans="1:39" x14ac:dyDescent="0.25">
      <c r="A649" s="80" t="s">
        <v>1783</v>
      </c>
      <c r="B649" s="80"/>
      <c r="C649" s="80"/>
      <c r="D649" s="9"/>
      <c r="E649" s="69">
        <v>0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9"/>
        <v>0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ref="AK649:AK656" si="62">SUM(T649:AJ649)</f>
        <v>0</v>
      </c>
      <c r="AL649" s="19">
        <f t="shared" ref="AL649:AL674" si="63">S649-AK649</f>
        <v>0</v>
      </c>
      <c r="AM649" s="12"/>
    </row>
    <row r="650" spans="1:39" ht="15.75" x14ac:dyDescent="0.25">
      <c r="A650" s="10" t="s">
        <v>1784</v>
      </c>
      <c r="B650" s="11" t="s">
        <v>1785</v>
      </c>
      <c r="C650" s="12" t="s">
        <v>1786</v>
      </c>
      <c r="D650" s="12" t="s">
        <v>502</v>
      </c>
      <c r="E650" s="69">
        <v>0.99999999999999989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9"/>
        <v>0.99999999999999989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2"/>
        <v>0</v>
      </c>
      <c r="AL650" s="19">
        <f t="shared" si="63"/>
        <v>0.99999999999999989</v>
      </c>
      <c r="AM650" s="12" t="s">
        <v>1972</v>
      </c>
    </row>
    <row r="651" spans="1:39" x14ac:dyDescent="0.25">
      <c r="A651" s="10" t="s">
        <v>1787</v>
      </c>
      <c r="B651" s="11" t="s">
        <v>1788</v>
      </c>
      <c r="C651" s="12"/>
      <c r="D651" s="12" t="s">
        <v>638</v>
      </c>
      <c r="E651" s="69">
        <v>900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9"/>
        <v>900</v>
      </c>
      <c r="T651" s="19">
        <f>50</f>
        <v>50</v>
      </c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2"/>
        <v>50</v>
      </c>
      <c r="AL651" s="19">
        <f t="shared" si="63"/>
        <v>850</v>
      </c>
      <c r="AM651" s="12" t="s">
        <v>1970</v>
      </c>
    </row>
    <row r="652" spans="1:39" x14ac:dyDescent="0.25">
      <c r="A652" s="10" t="s">
        <v>1789</v>
      </c>
      <c r="B652" s="11" t="s">
        <v>1790</v>
      </c>
      <c r="C652" s="12"/>
      <c r="D652" s="12" t="s">
        <v>638</v>
      </c>
      <c r="E652" s="69">
        <v>200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9"/>
        <v>200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2"/>
        <v>0</v>
      </c>
      <c r="AL652" s="19">
        <f t="shared" si="63"/>
        <v>200</v>
      </c>
      <c r="AM652" s="12" t="s">
        <v>1970</v>
      </c>
    </row>
    <row r="653" spans="1:39" x14ac:dyDescent="0.25">
      <c r="A653" s="80" t="s">
        <v>1791</v>
      </c>
      <c r="B653" s="80"/>
      <c r="C653" s="80"/>
      <c r="D653" s="9"/>
      <c r="E653" s="69">
        <v>0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9"/>
        <v>0</v>
      </c>
      <c r="T653" s="19"/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2"/>
        <v>0</v>
      </c>
      <c r="AL653" s="19">
        <f t="shared" si="63"/>
        <v>0</v>
      </c>
      <c r="AM653" s="12"/>
    </row>
    <row r="654" spans="1:39" ht="15.75" x14ac:dyDescent="0.25">
      <c r="A654" s="10" t="s">
        <v>1792</v>
      </c>
      <c r="B654" s="11" t="s">
        <v>1793</v>
      </c>
      <c r="C654" s="12" t="s">
        <v>1794</v>
      </c>
      <c r="D654" s="12" t="s">
        <v>463</v>
      </c>
      <c r="E654" s="69">
        <v>2.5</v>
      </c>
      <c r="F654" s="12"/>
      <c r="G654" s="12"/>
      <c r="H654" s="19"/>
      <c r="I654" s="19"/>
      <c r="J654" s="19"/>
      <c r="K654" s="19"/>
      <c r="L654" s="19">
        <f>4+4</f>
        <v>8</v>
      </c>
      <c r="M654" s="19"/>
      <c r="N654" s="19"/>
      <c r="O654" s="19"/>
      <c r="P654" s="19"/>
      <c r="Q654" s="19"/>
      <c r="R654" s="19"/>
      <c r="S654" s="19">
        <f t="shared" si="59"/>
        <v>10.5</v>
      </c>
      <c r="T654" s="19">
        <f>0.5+0.5</f>
        <v>1</v>
      </c>
      <c r="U654" s="19">
        <f>0.5</f>
        <v>0.5</v>
      </c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2"/>
        <v>1.5</v>
      </c>
      <c r="AL654" s="19">
        <f t="shared" si="63"/>
        <v>9</v>
      </c>
      <c r="AM654" s="12" t="s">
        <v>1972</v>
      </c>
    </row>
    <row r="655" spans="1:39" x14ac:dyDescent="0.25">
      <c r="A655" s="10" t="s">
        <v>1795</v>
      </c>
      <c r="B655" s="11" t="s">
        <v>1796</v>
      </c>
      <c r="C655" s="12"/>
      <c r="D655" s="12" t="s">
        <v>463</v>
      </c>
      <c r="E655" s="69">
        <v>3.5889999999999995</v>
      </c>
      <c r="F655" s="46"/>
      <c r="G655" s="46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9"/>
        <v>3.5889999999999995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2"/>
        <v>0</v>
      </c>
      <c r="AL655" s="19">
        <f t="shared" si="63"/>
        <v>3.5889999999999995</v>
      </c>
      <c r="AM655" s="12" t="s">
        <v>1972</v>
      </c>
    </row>
    <row r="656" spans="1:39" ht="15.75" x14ac:dyDescent="0.25">
      <c r="A656" s="10" t="s">
        <v>1797</v>
      </c>
      <c r="B656" s="11" t="s">
        <v>1798</v>
      </c>
      <c r="C656" s="12" t="s">
        <v>1794</v>
      </c>
      <c r="D656" s="12" t="s">
        <v>463</v>
      </c>
      <c r="E656" s="69">
        <v>1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9"/>
        <v>1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 t="shared" si="62"/>
        <v>0</v>
      </c>
      <c r="AL656" s="19">
        <f t="shared" si="63"/>
        <v>1</v>
      </c>
      <c r="AM656" s="12" t="s">
        <v>1979</v>
      </c>
    </row>
    <row r="657" spans="1:39" x14ac:dyDescent="0.25">
      <c r="A657" s="10" t="s">
        <v>2019</v>
      </c>
      <c r="B657" s="11" t="s">
        <v>2021</v>
      </c>
      <c r="C657" s="12"/>
      <c r="D657" s="12" t="s">
        <v>446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9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3"/>
        <v>1000</v>
      </c>
      <c r="AM657" s="12" t="s">
        <v>1970</v>
      </c>
    </row>
    <row r="658" spans="1:39" x14ac:dyDescent="0.25">
      <c r="A658" s="10" t="s">
        <v>2020</v>
      </c>
      <c r="B658" s="11" t="s">
        <v>2022</v>
      </c>
      <c r="C658" s="12"/>
      <c r="D658" s="12" t="s">
        <v>446</v>
      </c>
      <c r="E658" s="69">
        <v>1000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9"/>
        <v>1000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>T658+U658+V658+W658+X658+Y658+Z658+AA658+AB658+AC658+AD658+AE658+AF658+AG658+AJ658</f>
        <v>0</v>
      </c>
      <c r="AL658" s="19">
        <f t="shared" si="63"/>
        <v>1000</v>
      </c>
      <c r="AM658" s="12" t="s">
        <v>1970</v>
      </c>
    </row>
    <row r="659" spans="1:39" x14ac:dyDescent="0.25">
      <c r="A659" s="10" t="s">
        <v>2065</v>
      </c>
      <c r="B659" s="11" t="s">
        <v>2066</v>
      </c>
      <c r="C659" s="12"/>
      <c r="D659" s="12" t="s">
        <v>463</v>
      </c>
      <c r="E659" s="69">
        <v>2.5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9"/>
        <v>2.5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ref="AK659:AK674" si="64">SUM(T659:AJ659)</f>
        <v>0</v>
      </c>
      <c r="AL659" s="19">
        <f t="shared" si="63"/>
        <v>2.5</v>
      </c>
      <c r="AM659" s="12" t="s">
        <v>1972</v>
      </c>
    </row>
    <row r="660" spans="1:39" x14ac:dyDescent="0.25">
      <c r="A660" s="80" t="s">
        <v>1799</v>
      </c>
      <c r="B660" s="80"/>
      <c r="C660" s="80"/>
      <c r="D660" s="9"/>
      <c r="E660" s="69">
        <v>0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59"/>
        <v>0</v>
      </c>
      <c r="T660" s="19"/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4"/>
        <v>0</v>
      </c>
      <c r="AL660" s="19">
        <f t="shared" si="63"/>
        <v>0</v>
      </c>
      <c r="AM660" s="12"/>
    </row>
    <row r="661" spans="1:39" x14ac:dyDescent="0.25">
      <c r="A661" s="10" t="s">
        <v>1800</v>
      </c>
      <c r="B661" s="11" t="s">
        <v>1801</v>
      </c>
      <c r="C661" s="12"/>
      <c r="D661" s="12" t="s">
        <v>463</v>
      </c>
      <c r="E661" s="69">
        <v>2.7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ref="S661:S692" si="65">SUM(E661:R661)</f>
        <v>2.7</v>
      </c>
      <c r="T661" s="19">
        <f>1</f>
        <v>1</v>
      </c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4"/>
        <v>1</v>
      </c>
      <c r="AL661" s="19">
        <f t="shared" si="63"/>
        <v>1.7000000000000002</v>
      </c>
      <c r="AM661" s="12" t="s">
        <v>1972</v>
      </c>
    </row>
    <row r="662" spans="1:39" x14ac:dyDescent="0.25">
      <c r="A662" s="80" t="s">
        <v>1802</v>
      </c>
      <c r="B662" s="80"/>
      <c r="C662" s="80"/>
      <c r="D662" s="9"/>
      <c r="E662" s="69">
        <v>0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5"/>
        <v>0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4"/>
        <v>0</v>
      </c>
      <c r="AL662" s="19">
        <f t="shared" si="63"/>
        <v>0</v>
      </c>
      <c r="AM662" s="12"/>
    </row>
    <row r="663" spans="1:39" ht="15.75" x14ac:dyDescent="0.25">
      <c r="A663" s="10" t="s">
        <v>1803</v>
      </c>
      <c r="B663" s="11" t="s">
        <v>1804</v>
      </c>
      <c r="C663" s="12" t="s">
        <v>1805</v>
      </c>
      <c r="D663" s="12" t="s">
        <v>502</v>
      </c>
      <c r="E663" s="69">
        <v>28309.5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5"/>
        <v>28309.5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4"/>
        <v>0</v>
      </c>
      <c r="AL663" s="19">
        <f t="shared" si="63"/>
        <v>28309.5</v>
      </c>
      <c r="AM663" s="12" t="s">
        <v>1970</v>
      </c>
    </row>
    <row r="664" spans="1:39" ht="15.75" x14ac:dyDescent="0.25">
      <c r="A664" s="10" t="s">
        <v>1806</v>
      </c>
      <c r="B664" s="11" t="s">
        <v>1807</v>
      </c>
      <c r="C664" s="12" t="s">
        <v>1808</v>
      </c>
      <c r="D664" s="12" t="s">
        <v>491</v>
      </c>
      <c r="E664" s="69">
        <v>1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5"/>
        <v>1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4"/>
        <v>0</v>
      </c>
      <c r="AL664" s="19">
        <f t="shared" si="63"/>
        <v>1</v>
      </c>
      <c r="AM664" s="12" t="s">
        <v>1972</v>
      </c>
    </row>
    <row r="665" spans="1:39" ht="15.75" x14ac:dyDescent="0.25">
      <c r="A665" s="10" t="s">
        <v>1809</v>
      </c>
      <c r="B665" s="11" t="s">
        <v>1810</v>
      </c>
      <c r="C665" s="12" t="s">
        <v>1811</v>
      </c>
      <c r="D665" s="12" t="s">
        <v>463</v>
      </c>
      <c r="E665" s="69">
        <v>200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5"/>
        <v>200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4"/>
        <v>0</v>
      </c>
      <c r="AL665" s="19">
        <f t="shared" si="63"/>
        <v>200</v>
      </c>
      <c r="AM665" s="12" t="s">
        <v>1970</v>
      </c>
    </row>
    <row r="666" spans="1:39" x14ac:dyDescent="0.25">
      <c r="A666" s="10" t="s">
        <v>1812</v>
      </c>
      <c r="B666" s="11" t="s">
        <v>1813</v>
      </c>
      <c r="C666" s="12" t="s">
        <v>1814</v>
      </c>
      <c r="D666" s="12" t="s">
        <v>463</v>
      </c>
      <c r="E666" s="69">
        <v>300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5"/>
        <v>300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4"/>
        <v>0</v>
      </c>
      <c r="AL666" s="19">
        <f t="shared" si="63"/>
        <v>300</v>
      </c>
      <c r="AM666" s="12" t="s">
        <v>1970</v>
      </c>
    </row>
    <row r="667" spans="1:39" ht="15.75" x14ac:dyDescent="0.25">
      <c r="A667" s="10" t="s">
        <v>1815</v>
      </c>
      <c r="B667" s="11" t="s">
        <v>1816</v>
      </c>
      <c r="C667" s="12" t="s">
        <v>1817</v>
      </c>
      <c r="D667" s="12" t="s">
        <v>638</v>
      </c>
      <c r="E667" s="69">
        <v>1565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5"/>
        <v>1565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4"/>
        <v>0</v>
      </c>
      <c r="AL667" s="19">
        <f t="shared" si="63"/>
        <v>1565</v>
      </c>
      <c r="AM667" s="12" t="s">
        <v>1970</v>
      </c>
    </row>
    <row r="668" spans="1:39" ht="15.75" x14ac:dyDescent="0.25">
      <c r="A668" s="10" t="s">
        <v>1818</v>
      </c>
      <c r="B668" s="11" t="s">
        <v>1819</v>
      </c>
      <c r="C668" s="12" t="s">
        <v>1754</v>
      </c>
      <c r="D668" s="12" t="s">
        <v>491</v>
      </c>
      <c r="E668" s="69">
        <v>480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5"/>
        <v>480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4"/>
        <v>0</v>
      </c>
      <c r="AL668" s="19">
        <f t="shared" si="63"/>
        <v>480</v>
      </c>
      <c r="AM668" s="12" t="s">
        <v>1970</v>
      </c>
    </row>
    <row r="669" spans="1:39" ht="15.75" x14ac:dyDescent="0.25">
      <c r="A669" s="10" t="s">
        <v>1820</v>
      </c>
      <c r="B669" s="11" t="s">
        <v>1821</v>
      </c>
      <c r="C669" s="12" t="s">
        <v>1811</v>
      </c>
      <c r="D669" s="12" t="s">
        <v>446</v>
      </c>
      <c r="E669" s="69">
        <v>50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5"/>
        <v>50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4"/>
        <v>0</v>
      </c>
      <c r="AL669" s="19">
        <f t="shared" si="63"/>
        <v>50</v>
      </c>
      <c r="AM669" s="12" t="s">
        <v>1970</v>
      </c>
    </row>
    <row r="670" spans="1:39" ht="15.75" x14ac:dyDescent="0.25">
      <c r="A670" s="10" t="s">
        <v>1822</v>
      </c>
      <c r="B670" s="11" t="s">
        <v>1823</v>
      </c>
      <c r="C670" s="12" t="s">
        <v>1824</v>
      </c>
      <c r="D670" s="12" t="s">
        <v>446</v>
      </c>
      <c r="E670" s="69">
        <v>100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5"/>
        <v>100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4"/>
        <v>0</v>
      </c>
      <c r="AL670" s="19">
        <f t="shared" si="63"/>
        <v>100</v>
      </c>
      <c r="AM670" s="12" t="s">
        <v>1970</v>
      </c>
    </row>
    <row r="671" spans="1:39" ht="15.75" x14ac:dyDescent="0.25">
      <c r="A671" s="10" t="s">
        <v>1825</v>
      </c>
      <c r="B671" s="11" t="s">
        <v>1826</v>
      </c>
      <c r="C671" s="12" t="s">
        <v>1811</v>
      </c>
      <c r="D671" s="12" t="s">
        <v>446</v>
      </c>
      <c r="E671" s="69">
        <v>400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5"/>
        <v>400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4"/>
        <v>0</v>
      </c>
      <c r="AL671" s="19">
        <f t="shared" si="63"/>
        <v>400</v>
      </c>
      <c r="AM671" s="12" t="s">
        <v>1970</v>
      </c>
    </row>
    <row r="672" spans="1:39" x14ac:dyDescent="0.25">
      <c r="A672" s="10" t="s">
        <v>1827</v>
      </c>
      <c r="B672" s="11" t="s">
        <v>1828</v>
      </c>
      <c r="C672" s="12"/>
      <c r="D672" s="12"/>
      <c r="E672" s="69">
        <v>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5"/>
        <v>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4"/>
        <v>0</v>
      </c>
      <c r="AL672" s="19">
        <f t="shared" si="63"/>
        <v>0</v>
      </c>
      <c r="AM672" s="12" t="s">
        <v>1970</v>
      </c>
    </row>
    <row r="673" spans="1:39" x14ac:dyDescent="0.25">
      <c r="A673" s="10" t="s">
        <v>1829</v>
      </c>
      <c r="B673" s="11" t="s">
        <v>1830</v>
      </c>
      <c r="C673" s="12"/>
      <c r="D673" s="12"/>
      <c r="E673" s="69">
        <v>250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>
        <f t="shared" si="65"/>
        <v>250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4"/>
        <v>0</v>
      </c>
      <c r="AL673" s="19">
        <f t="shared" si="63"/>
        <v>250</v>
      </c>
      <c r="AM673" s="12" t="s">
        <v>1970</v>
      </c>
    </row>
    <row r="674" spans="1:39" ht="15.75" x14ac:dyDescent="0.3">
      <c r="A674" s="10" t="s">
        <v>1831</v>
      </c>
      <c r="B674" s="11" t="s">
        <v>1832</v>
      </c>
      <c r="C674" s="17" t="s">
        <v>2323</v>
      </c>
      <c r="D674" s="12" t="s">
        <v>491</v>
      </c>
      <c r="E674" s="69">
        <v>500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>
        <f>100</f>
        <v>100</v>
      </c>
      <c r="S674" s="19">
        <f t="shared" si="65"/>
        <v>600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 t="shared" si="64"/>
        <v>0</v>
      </c>
      <c r="AL674" s="19">
        <f t="shared" si="63"/>
        <v>600</v>
      </c>
      <c r="AM674" s="12" t="s">
        <v>1970</v>
      </c>
    </row>
    <row r="675" spans="1:39" x14ac:dyDescent="0.25">
      <c r="A675" s="10" t="s">
        <v>1833</v>
      </c>
      <c r="B675" s="11" t="s">
        <v>1834</v>
      </c>
      <c r="C675" s="17" t="s">
        <v>1835</v>
      </c>
      <c r="D675" s="12" t="s">
        <v>491</v>
      </c>
      <c r="E675" s="69">
        <v>497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5"/>
        <v>497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>SUM(T675:AJ675)</f>
        <v>0</v>
      </c>
      <c r="AL675" s="19">
        <f>S675-AK675</f>
        <v>497</v>
      </c>
      <c r="AM675" s="12" t="s">
        <v>1970</v>
      </c>
    </row>
    <row r="676" spans="1:39" x14ac:dyDescent="0.25">
      <c r="A676" s="80" t="s">
        <v>1836</v>
      </c>
      <c r="B676" s="80"/>
      <c r="C676" s="80"/>
      <c r="D676" s="9"/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5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ref="AK676:AK684" si="66">SUM(T676:AJ676)</f>
        <v>0</v>
      </c>
      <c r="AL676" s="19">
        <f t="shared" ref="AL676:AL684" si="67">S676-AK676</f>
        <v>0</v>
      </c>
      <c r="AM676" s="12"/>
    </row>
    <row r="677" spans="1:39" x14ac:dyDescent="0.25">
      <c r="A677" s="10" t="s">
        <v>1837</v>
      </c>
      <c r="B677" s="11" t="s">
        <v>1838</v>
      </c>
      <c r="C677" s="12" t="s">
        <v>1839</v>
      </c>
      <c r="D677" s="12" t="s">
        <v>446</v>
      </c>
      <c r="E677" s="69">
        <v>0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5"/>
        <v>0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6"/>
        <v>0</v>
      </c>
      <c r="AL677" s="19">
        <f t="shared" si="67"/>
        <v>0</v>
      </c>
      <c r="AM677" s="12" t="s">
        <v>1972</v>
      </c>
    </row>
    <row r="678" spans="1:39" x14ac:dyDescent="0.25">
      <c r="A678" s="10" t="s">
        <v>1840</v>
      </c>
      <c r="B678" s="11" t="s">
        <v>1841</v>
      </c>
      <c r="C678" s="12" t="s">
        <v>1839</v>
      </c>
      <c r="D678" s="12" t="s">
        <v>446</v>
      </c>
      <c r="E678" s="69">
        <v>188.6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5"/>
        <v>188.6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6"/>
        <v>0</v>
      </c>
      <c r="AL678" s="19">
        <f t="shared" si="67"/>
        <v>188.6</v>
      </c>
      <c r="AM678" s="12" t="s">
        <v>1970</v>
      </c>
    </row>
    <row r="679" spans="1:39" x14ac:dyDescent="0.25">
      <c r="A679" s="10" t="s">
        <v>1842</v>
      </c>
      <c r="B679" s="26" t="s">
        <v>1843</v>
      </c>
      <c r="C679" s="12"/>
      <c r="D679" s="12" t="s">
        <v>1676</v>
      </c>
      <c r="E679" s="69">
        <v>100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5"/>
        <v>100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6"/>
        <v>0</v>
      </c>
      <c r="AL679" s="19">
        <f t="shared" si="67"/>
        <v>100</v>
      </c>
      <c r="AM679" s="12" t="s">
        <v>1970</v>
      </c>
    </row>
    <row r="680" spans="1:39" x14ac:dyDescent="0.25">
      <c r="A680" s="10" t="s">
        <v>1844</v>
      </c>
      <c r="B680" s="11" t="s">
        <v>1845</v>
      </c>
      <c r="C680" s="12"/>
      <c r="D680" s="12"/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5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6"/>
        <v>0</v>
      </c>
      <c r="AL680" s="19">
        <f t="shared" si="67"/>
        <v>0</v>
      </c>
      <c r="AM680" s="12" t="s">
        <v>1970</v>
      </c>
    </row>
    <row r="681" spans="1:39" x14ac:dyDescent="0.25">
      <c r="A681" s="10" t="s">
        <v>1846</v>
      </c>
      <c r="B681" s="11" t="s">
        <v>1847</v>
      </c>
      <c r="C681" s="12"/>
      <c r="D681" s="12" t="s">
        <v>1676</v>
      </c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5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6"/>
        <v>0</v>
      </c>
      <c r="AL681" s="19">
        <f t="shared" si="67"/>
        <v>0</v>
      </c>
      <c r="AM681" s="12" t="s">
        <v>1977</v>
      </c>
    </row>
    <row r="682" spans="1:39" x14ac:dyDescent="0.25">
      <c r="A682" s="80" t="s">
        <v>1848</v>
      </c>
      <c r="B682" s="80"/>
      <c r="C682" s="80"/>
      <c r="D682" s="9"/>
      <c r="E682" s="69">
        <v>0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5"/>
        <v>0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6"/>
        <v>0</v>
      </c>
      <c r="AL682" s="19">
        <f t="shared" si="67"/>
        <v>0</v>
      </c>
      <c r="AM682" s="12"/>
    </row>
    <row r="683" spans="1:39" ht="15.75" x14ac:dyDescent="0.25">
      <c r="A683" s="10" t="s">
        <v>1849</v>
      </c>
      <c r="B683" s="11" t="s">
        <v>1850</v>
      </c>
      <c r="C683" s="12" t="s">
        <v>1851</v>
      </c>
      <c r="D683" s="12" t="s">
        <v>446</v>
      </c>
      <c r="E683" s="69">
        <v>1278.5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5"/>
        <v>1278.5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6"/>
        <v>0</v>
      </c>
      <c r="AL683" s="19">
        <f t="shared" si="67"/>
        <v>1278.5</v>
      </c>
      <c r="AM683" s="12" t="s">
        <v>1980</v>
      </c>
    </row>
    <row r="684" spans="1:39" ht="15.75" x14ac:dyDescent="0.3">
      <c r="A684" s="10" t="s">
        <v>1852</v>
      </c>
      <c r="B684" s="11" t="s">
        <v>1853</v>
      </c>
      <c r="C684" s="17" t="s">
        <v>2324</v>
      </c>
      <c r="D684" s="12" t="s">
        <v>446</v>
      </c>
      <c r="E684" s="69">
        <v>1423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5"/>
        <v>1423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 t="shared" si="66"/>
        <v>0</v>
      </c>
      <c r="AL684" s="19">
        <f t="shared" si="67"/>
        <v>1423</v>
      </c>
      <c r="AM684" s="12" t="s">
        <v>1980</v>
      </c>
    </row>
    <row r="685" spans="1:39" x14ac:dyDescent="0.25">
      <c r="A685" s="10" t="s">
        <v>1854</v>
      </c>
      <c r="B685" s="11" t="s">
        <v>1855</v>
      </c>
      <c r="C685" s="17" t="s">
        <v>1856</v>
      </c>
      <c r="D685" s="12" t="s">
        <v>446</v>
      </c>
      <c r="E685" s="69">
        <v>499.97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5"/>
        <v>499.97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>SUM(T685:AJ685)</f>
        <v>0</v>
      </c>
      <c r="AL685" s="19">
        <f>S685-AK685</f>
        <v>499.97</v>
      </c>
      <c r="AM685" s="12" t="s">
        <v>1970</v>
      </c>
    </row>
    <row r="686" spans="1:39" x14ac:dyDescent="0.25">
      <c r="A686" s="80" t="s">
        <v>1857</v>
      </c>
      <c r="B686" s="80"/>
      <c r="C686" s="80"/>
      <c r="D686" s="9"/>
      <c r="E686" s="69">
        <v>0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5"/>
        <v>0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ref="AK686:AK715" si="68">SUM(T686:AJ686)</f>
        <v>0</v>
      </c>
      <c r="AL686" s="19">
        <f t="shared" ref="AL686:AL731" si="69">S686-AK686</f>
        <v>0</v>
      </c>
      <c r="AM686" s="12"/>
    </row>
    <row r="687" spans="1:39" x14ac:dyDescent="0.25">
      <c r="A687" s="10" t="s">
        <v>1858</v>
      </c>
      <c r="B687" s="18" t="s">
        <v>1859</v>
      </c>
      <c r="C687" s="12"/>
      <c r="D687" s="12" t="s">
        <v>446</v>
      </c>
      <c r="E687" s="69">
        <v>1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5"/>
        <v>1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8"/>
        <v>0</v>
      </c>
      <c r="AL687" s="19">
        <f t="shared" si="69"/>
        <v>1</v>
      </c>
      <c r="AM687" s="12"/>
    </row>
    <row r="688" spans="1:39" x14ac:dyDescent="0.25">
      <c r="A688" s="10" t="s">
        <v>1860</v>
      </c>
      <c r="B688" s="18" t="s">
        <v>1861</v>
      </c>
      <c r="C688" s="12"/>
      <c r="D688" s="12" t="s">
        <v>638</v>
      </c>
      <c r="E688" s="69">
        <v>2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5"/>
        <v>2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8"/>
        <v>0</v>
      </c>
      <c r="AL688" s="19">
        <f t="shared" si="69"/>
        <v>2</v>
      </c>
      <c r="AM688" s="12" t="s">
        <v>1988</v>
      </c>
    </row>
    <row r="689" spans="1:39" x14ac:dyDescent="0.25">
      <c r="A689" s="10" t="s">
        <v>1862</v>
      </c>
      <c r="B689" s="18" t="s">
        <v>1863</v>
      </c>
      <c r="C689" s="12"/>
      <c r="D689" s="12" t="s">
        <v>491</v>
      </c>
      <c r="E689" s="69">
        <v>0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5"/>
        <v>0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8"/>
        <v>0</v>
      </c>
      <c r="AL689" s="19">
        <f t="shared" si="69"/>
        <v>0</v>
      </c>
      <c r="AM689" s="12" t="s">
        <v>1988</v>
      </c>
    </row>
    <row r="690" spans="1:39" x14ac:dyDescent="0.25">
      <c r="A690" s="10" t="s">
        <v>1864</v>
      </c>
      <c r="B690" s="18" t="s">
        <v>1865</v>
      </c>
      <c r="C690" s="12"/>
      <c r="D690" s="12" t="s">
        <v>446</v>
      </c>
      <c r="E690" s="69">
        <v>2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5"/>
        <v>2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8"/>
        <v>0</v>
      </c>
      <c r="AL690" s="19">
        <f t="shared" si="69"/>
        <v>2</v>
      </c>
      <c r="AM690" s="12"/>
    </row>
    <row r="691" spans="1:39" x14ac:dyDescent="0.25">
      <c r="A691" s="80" t="s">
        <v>1866</v>
      </c>
      <c r="B691" s="80"/>
      <c r="C691" s="80"/>
      <c r="D691" s="9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5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8"/>
        <v>0</v>
      </c>
      <c r="AL691" s="19">
        <f t="shared" si="69"/>
        <v>0</v>
      </c>
      <c r="AM691" s="12"/>
    </row>
    <row r="692" spans="1:39" x14ac:dyDescent="0.25">
      <c r="A692" s="10" t="s">
        <v>1867</v>
      </c>
      <c r="B692" s="11" t="s">
        <v>1868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si="65"/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8"/>
        <v>0</v>
      </c>
      <c r="AL692" s="19">
        <f t="shared" si="69"/>
        <v>0</v>
      </c>
      <c r="AM692" s="12"/>
    </row>
    <row r="693" spans="1:39" x14ac:dyDescent="0.25">
      <c r="A693" s="10" t="s">
        <v>1869</v>
      </c>
      <c r="B693" s="11" t="s">
        <v>1870</v>
      </c>
      <c r="C693" s="12"/>
      <c r="D693" s="12"/>
      <c r="E693" s="69">
        <v>0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ref="S693:S720" si="70">SUM(E693:R693)</f>
        <v>0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8"/>
        <v>0</v>
      </c>
      <c r="AL693" s="19">
        <f t="shared" si="69"/>
        <v>0</v>
      </c>
      <c r="AM693" s="12" t="s">
        <v>2064</v>
      </c>
    </row>
    <row r="694" spans="1:39" x14ac:dyDescent="0.25">
      <c r="A694" s="10" t="s">
        <v>1871</v>
      </c>
      <c r="B694" s="11" t="s">
        <v>1872</v>
      </c>
      <c r="C694" s="12"/>
      <c r="D694" s="12"/>
      <c r="E694" s="69">
        <v>3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70"/>
        <v>3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8"/>
        <v>0</v>
      </c>
      <c r="AL694" s="19">
        <f t="shared" si="69"/>
        <v>3</v>
      </c>
      <c r="AM694" s="12"/>
    </row>
    <row r="695" spans="1:39" x14ac:dyDescent="0.25">
      <c r="A695" s="10" t="s">
        <v>1873</v>
      </c>
      <c r="B695" s="11" t="s">
        <v>1874</v>
      </c>
      <c r="C695" s="12"/>
      <c r="D695" s="12"/>
      <c r="E695" s="69">
        <v>0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70"/>
        <v>0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8"/>
        <v>0</v>
      </c>
      <c r="AL695" s="19">
        <f t="shared" si="69"/>
        <v>0</v>
      </c>
      <c r="AM695" s="12"/>
    </row>
    <row r="696" spans="1:39" x14ac:dyDescent="0.25">
      <c r="A696" s="10" t="s">
        <v>1875</v>
      </c>
      <c r="B696" s="11" t="s">
        <v>1876</v>
      </c>
      <c r="C696" s="12"/>
      <c r="D696" s="12"/>
      <c r="E696" s="69">
        <v>0.5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70"/>
        <v>0.5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8"/>
        <v>0</v>
      </c>
      <c r="AL696" s="19">
        <f t="shared" si="69"/>
        <v>0.5</v>
      </c>
      <c r="AM696" s="12"/>
    </row>
    <row r="697" spans="1:39" x14ac:dyDescent="0.25">
      <c r="A697" s="10" t="s">
        <v>1877</v>
      </c>
      <c r="B697" s="11" t="s">
        <v>1878</v>
      </c>
      <c r="C697" s="12"/>
      <c r="D697" s="12"/>
      <c r="E697" s="69">
        <v>0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70"/>
        <v>0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8"/>
        <v>0</v>
      </c>
      <c r="AL697" s="19">
        <f t="shared" si="69"/>
        <v>0</v>
      </c>
      <c r="AM697" s="12" t="s">
        <v>1989</v>
      </c>
    </row>
    <row r="698" spans="1:39" x14ac:dyDescent="0.25">
      <c r="A698" s="10" t="s">
        <v>1879</v>
      </c>
      <c r="B698" s="27" t="s">
        <v>1880</v>
      </c>
      <c r="C698" s="13"/>
      <c r="D698" s="13"/>
      <c r="E698" s="69">
        <v>5.03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70"/>
        <v>5.03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8"/>
        <v>0</v>
      </c>
      <c r="AL698" s="19">
        <f t="shared" si="69"/>
        <v>5.03</v>
      </c>
      <c r="AM698" s="12" t="s">
        <v>1972</v>
      </c>
    </row>
    <row r="699" spans="1:39" x14ac:dyDescent="0.25">
      <c r="A699" s="10" t="s">
        <v>1881</v>
      </c>
      <c r="B699" s="27" t="s">
        <v>1882</v>
      </c>
      <c r="C699" s="13"/>
      <c r="D699" s="13"/>
      <c r="E699" s="69">
        <v>3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70"/>
        <v>3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8"/>
        <v>0</v>
      </c>
      <c r="AL699" s="19">
        <f t="shared" si="69"/>
        <v>3</v>
      </c>
      <c r="AM699" s="12"/>
    </row>
    <row r="700" spans="1:39" ht="15.75" x14ac:dyDescent="0.25">
      <c r="A700" s="10" t="s">
        <v>1883</v>
      </c>
      <c r="B700" s="11" t="s">
        <v>1884</v>
      </c>
      <c r="C700" s="12" t="s">
        <v>1885</v>
      </c>
      <c r="D700" s="13"/>
      <c r="E700" s="69">
        <v>0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70"/>
        <v>0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8"/>
        <v>0</v>
      </c>
      <c r="AL700" s="19">
        <f t="shared" si="69"/>
        <v>0</v>
      </c>
      <c r="AM700" s="12"/>
    </row>
    <row r="701" spans="1:39" x14ac:dyDescent="0.25">
      <c r="A701" s="10" t="s">
        <v>1886</v>
      </c>
      <c r="B701" s="11" t="s">
        <v>1887</v>
      </c>
      <c r="C701" s="12"/>
      <c r="D701" s="13"/>
      <c r="E701" s="69">
        <v>2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70"/>
        <v>2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8"/>
        <v>0</v>
      </c>
      <c r="AL701" s="19">
        <f t="shared" si="69"/>
        <v>2</v>
      </c>
      <c r="AM701" s="12"/>
    </row>
    <row r="702" spans="1:39" x14ac:dyDescent="0.25">
      <c r="A702" s="10" t="s">
        <v>1888</v>
      </c>
      <c r="B702" s="11" t="s">
        <v>1863</v>
      </c>
      <c r="C702" s="12"/>
      <c r="D702" s="13"/>
      <c r="E702" s="69">
        <v>3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70"/>
        <v>3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8"/>
        <v>0</v>
      </c>
      <c r="AL702" s="19">
        <f t="shared" si="69"/>
        <v>3</v>
      </c>
      <c r="AM702" s="12"/>
    </row>
    <row r="703" spans="1:39" x14ac:dyDescent="0.25">
      <c r="A703" s="10" t="s">
        <v>1889</v>
      </c>
      <c r="B703" s="11" t="s">
        <v>1890</v>
      </c>
      <c r="C703" s="12"/>
      <c r="D703" s="13"/>
      <c r="E703" s="69">
        <v>0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70"/>
        <v>0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8"/>
        <v>0</v>
      </c>
      <c r="AL703" s="19">
        <f t="shared" si="69"/>
        <v>0</v>
      </c>
      <c r="AM703" s="12"/>
    </row>
    <row r="704" spans="1:39" x14ac:dyDescent="0.25">
      <c r="A704" s="10" t="s">
        <v>1891</v>
      </c>
      <c r="B704" s="11" t="s">
        <v>1892</v>
      </c>
      <c r="C704" s="12"/>
      <c r="D704" s="13"/>
      <c r="E704" s="69">
        <v>1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70"/>
        <v>1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8"/>
        <v>0</v>
      </c>
      <c r="AL704" s="19">
        <f t="shared" si="69"/>
        <v>1</v>
      </c>
      <c r="AM704" s="12" t="s">
        <v>1990</v>
      </c>
    </row>
    <row r="705" spans="1:39" x14ac:dyDescent="0.25">
      <c r="A705" s="10" t="s">
        <v>1893</v>
      </c>
      <c r="B705" s="11" t="s">
        <v>1894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70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8"/>
        <v>0</v>
      </c>
      <c r="AL705" s="19">
        <f t="shared" si="69"/>
        <v>0</v>
      </c>
      <c r="AM705" s="12"/>
    </row>
    <row r="706" spans="1:39" x14ac:dyDescent="0.25">
      <c r="A706" s="10" t="s">
        <v>1895</v>
      </c>
      <c r="B706" s="11" t="s">
        <v>1896</v>
      </c>
      <c r="C706" s="12"/>
      <c r="D706" s="13"/>
      <c r="E706" s="69">
        <v>0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70"/>
        <v>0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8"/>
        <v>0</v>
      </c>
      <c r="AL706" s="19">
        <f t="shared" si="69"/>
        <v>0</v>
      </c>
      <c r="AM706" s="12" t="s">
        <v>1991</v>
      </c>
    </row>
    <row r="707" spans="1:39" x14ac:dyDescent="0.25">
      <c r="A707" s="10" t="s">
        <v>1897</v>
      </c>
      <c r="B707" s="11" t="s">
        <v>1898</v>
      </c>
      <c r="C707" s="12"/>
      <c r="D707" s="13"/>
      <c r="E707" s="69">
        <v>2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70"/>
        <v>2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 t="shared" si="68"/>
        <v>0</v>
      </c>
      <c r="AL707" s="19">
        <f t="shared" si="69"/>
        <v>2</v>
      </c>
      <c r="AM707" s="12" t="s">
        <v>1991</v>
      </c>
    </row>
    <row r="708" spans="1:39" x14ac:dyDescent="0.25">
      <c r="A708" s="10" t="s">
        <v>1899</v>
      </c>
      <c r="B708" s="11" t="s">
        <v>1900</v>
      </c>
      <c r="C708" s="12"/>
      <c r="D708" s="13"/>
      <c r="E708" s="69">
        <v>30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70"/>
        <v>30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f>SUM(T708:AJ708)</f>
        <v>0</v>
      </c>
      <c r="AL708" s="19">
        <f>S708-AK708</f>
        <v>30</v>
      </c>
      <c r="AM708" s="12" t="s">
        <v>1979</v>
      </c>
    </row>
    <row r="709" spans="1:39" x14ac:dyDescent="0.25">
      <c r="A709" s="10" t="s">
        <v>1901</v>
      </c>
      <c r="B709" s="11" t="s">
        <v>1902</v>
      </c>
      <c r="C709" s="12"/>
      <c r="D709" s="13"/>
      <c r="E709" s="69">
        <v>1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70"/>
        <v>1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v>0</v>
      </c>
      <c r="AL709" s="19">
        <v>1</v>
      </c>
      <c r="AM709" s="12"/>
    </row>
    <row r="710" spans="1:39" x14ac:dyDescent="0.25">
      <c r="A710" s="76" t="s">
        <v>1903</v>
      </c>
      <c r="B710" s="76"/>
      <c r="C710" s="76"/>
      <c r="D710" s="9"/>
      <c r="E710" s="69">
        <v>0</v>
      </c>
      <c r="F710" s="12"/>
      <c r="G710" s="12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>
        <f t="shared" si="70"/>
        <v>0</v>
      </c>
      <c r="T710" s="19"/>
      <c r="U710" s="19"/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8"/>
        <v>0</v>
      </c>
      <c r="AL710" s="19">
        <f t="shared" si="69"/>
        <v>0</v>
      </c>
      <c r="AM710" s="12" t="s">
        <v>1972</v>
      </c>
    </row>
    <row r="711" spans="1:39" x14ac:dyDescent="0.25">
      <c r="A711" s="10" t="s">
        <v>1904</v>
      </c>
      <c r="B711" s="11" t="s">
        <v>1905</v>
      </c>
      <c r="C711" s="12"/>
      <c r="D711" s="12" t="s">
        <v>446</v>
      </c>
      <c r="E711" s="69">
        <v>4.5</v>
      </c>
      <c r="F711" s="46"/>
      <c r="G711" s="46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>
        <f>15</f>
        <v>15</v>
      </c>
      <c r="S711" s="19">
        <f t="shared" si="70"/>
        <v>19.5</v>
      </c>
      <c r="T711" s="19"/>
      <c r="U711" s="19">
        <f>5</f>
        <v>5</v>
      </c>
      <c r="V711" s="63"/>
      <c r="W711" s="19">
        <f>2</f>
        <v>2</v>
      </c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8"/>
        <v>7</v>
      </c>
      <c r="AL711" s="19">
        <f t="shared" si="69"/>
        <v>12.5</v>
      </c>
      <c r="AM711" s="12" t="s">
        <v>1972</v>
      </c>
    </row>
    <row r="712" spans="1:39" ht="15.75" x14ac:dyDescent="0.25">
      <c r="A712" s="10" t="s">
        <v>1906</v>
      </c>
      <c r="B712" s="11" t="s">
        <v>1907</v>
      </c>
      <c r="C712" s="12" t="s">
        <v>1390</v>
      </c>
      <c r="D712" s="12" t="s">
        <v>463</v>
      </c>
      <c r="E712" s="69">
        <v>8.3000000000000007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70"/>
        <v>8.3000000000000007</v>
      </c>
      <c r="T712" s="19"/>
      <c r="U712" s="62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8"/>
        <v>0</v>
      </c>
      <c r="AL712" s="19">
        <f t="shared" si="69"/>
        <v>8.3000000000000007</v>
      </c>
      <c r="AM712" s="12" t="s">
        <v>1972</v>
      </c>
    </row>
    <row r="713" spans="1:39" x14ac:dyDescent="0.25">
      <c r="A713" s="10" t="s">
        <v>1908</v>
      </c>
      <c r="B713" s="18" t="s">
        <v>1909</v>
      </c>
      <c r="C713" s="12"/>
      <c r="D713" s="12" t="s">
        <v>491</v>
      </c>
      <c r="E713" s="69">
        <v>0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70"/>
        <v>0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8"/>
        <v>0</v>
      </c>
      <c r="AL713" s="19">
        <f t="shared" si="69"/>
        <v>0</v>
      </c>
      <c r="AM713" s="12"/>
    </row>
    <row r="714" spans="1:39" x14ac:dyDescent="0.25">
      <c r="A714" s="10" t="s">
        <v>1910</v>
      </c>
      <c r="B714" s="11" t="s">
        <v>1911</v>
      </c>
      <c r="C714" s="12"/>
      <c r="D714" s="12" t="s">
        <v>638</v>
      </c>
      <c r="E714" s="69">
        <v>2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70"/>
        <v>2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8"/>
        <v>0</v>
      </c>
      <c r="AL714" s="19">
        <f t="shared" si="69"/>
        <v>2</v>
      </c>
      <c r="AM714" s="12" t="s">
        <v>1972</v>
      </c>
    </row>
    <row r="715" spans="1:39" x14ac:dyDescent="0.25">
      <c r="A715" s="10" t="s">
        <v>1912</v>
      </c>
      <c r="B715" s="11" t="s">
        <v>1913</v>
      </c>
      <c r="C715" s="12"/>
      <c r="D715" s="12"/>
      <c r="E715" s="69">
        <v>0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70"/>
        <v>0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 t="shared" si="68"/>
        <v>0</v>
      </c>
      <c r="AL715" s="19">
        <f t="shared" si="69"/>
        <v>0</v>
      </c>
      <c r="AM715" s="12" t="s">
        <v>1972</v>
      </c>
    </row>
    <row r="716" spans="1:39" x14ac:dyDescent="0.25">
      <c r="A716" s="10" t="s">
        <v>1914</v>
      </c>
      <c r="B716" s="11" t="s">
        <v>1915</v>
      </c>
      <c r="C716" s="12"/>
      <c r="D716" s="12"/>
      <c r="E716" s="69">
        <v>39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70"/>
        <v>39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>T716+U716+V716+W716+X716+Y716+Z716+AA716+AB716+AC716+AD716+AE716+AF716+AG716+AJ716</f>
        <v>0</v>
      </c>
      <c r="AL716" s="19">
        <f t="shared" si="69"/>
        <v>39</v>
      </c>
      <c r="AM716" s="12" t="s">
        <v>1992</v>
      </c>
    </row>
    <row r="717" spans="1:39" x14ac:dyDescent="0.25">
      <c r="A717" s="82" t="s">
        <v>1916</v>
      </c>
      <c r="B717" s="82"/>
      <c r="C717" s="82"/>
      <c r="D717" s="17"/>
      <c r="E717" s="69">
        <v>0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70"/>
        <v>0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ref="AK717:AK735" si="71">SUM(T717:AJ717)</f>
        <v>0</v>
      </c>
      <c r="AL717" s="19">
        <f t="shared" si="69"/>
        <v>0</v>
      </c>
      <c r="AM717" s="12" t="s">
        <v>1972</v>
      </c>
    </row>
    <row r="718" spans="1:39" x14ac:dyDescent="0.25">
      <c r="A718" s="10" t="s">
        <v>1917</v>
      </c>
      <c r="B718" s="11" t="s">
        <v>1918</v>
      </c>
      <c r="C718" s="12" t="s">
        <v>1919</v>
      </c>
      <c r="D718" s="12" t="s">
        <v>463</v>
      </c>
      <c r="E718" s="69">
        <v>1.9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70"/>
        <v>1.9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71"/>
        <v>0</v>
      </c>
      <c r="AL718" s="19">
        <f t="shared" si="69"/>
        <v>1.9</v>
      </c>
      <c r="AM718" s="12" t="s">
        <v>1972</v>
      </c>
    </row>
    <row r="719" spans="1:39" x14ac:dyDescent="0.25">
      <c r="A719" s="82" t="s">
        <v>1920</v>
      </c>
      <c r="B719" s="82"/>
      <c r="C719" s="82"/>
      <c r="D719" s="17"/>
      <c r="E719" s="69">
        <v>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70"/>
        <v>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71"/>
        <v>0</v>
      </c>
      <c r="AL719" s="19">
        <f t="shared" si="69"/>
        <v>0</v>
      </c>
      <c r="AM719" s="17"/>
    </row>
    <row r="720" spans="1:39" x14ac:dyDescent="0.25">
      <c r="A720" s="10" t="s">
        <v>1921</v>
      </c>
      <c r="B720" s="11" t="s">
        <v>1922</v>
      </c>
      <c r="C720" s="12" t="s">
        <v>1923</v>
      </c>
      <c r="D720" s="12" t="s">
        <v>446</v>
      </c>
      <c r="E720" s="69">
        <v>250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f t="shared" si="70"/>
        <v>250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71"/>
        <v>0</v>
      </c>
      <c r="AL720" s="19">
        <f t="shared" si="69"/>
        <v>250</v>
      </c>
      <c r="AM720" s="17" t="s">
        <v>1970</v>
      </c>
    </row>
    <row r="721" spans="1:39" x14ac:dyDescent="0.25">
      <c r="A721" s="10" t="s">
        <v>1924</v>
      </c>
      <c r="B721" s="11" t="s">
        <v>2120</v>
      </c>
      <c r="C721" s="12" t="s">
        <v>1925</v>
      </c>
      <c r="D721" s="12" t="s">
        <v>446</v>
      </c>
      <c r="E721" s="69">
        <v>25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v>25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71"/>
        <v>0</v>
      </c>
      <c r="AL721" s="19">
        <f t="shared" si="69"/>
        <v>25</v>
      </c>
      <c r="AM721" s="12" t="s">
        <v>1970</v>
      </c>
    </row>
    <row r="722" spans="1:39" ht="15.75" x14ac:dyDescent="0.3">
      <c r="A722" s="10" t="s">
        <v>1926</v>
      </c>
      <c r="B722" s="11" t="s">
        <v>1927</v>
      </c>
      <c r="C722" s="17" t="s">
        <v>2325</v>
      </c>
      <c r="D722" s="12" t="s">
        <v>446</v>
      </c>
      <c r="E722" s="69">
        <v>2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ref="S722:S737" si="72">SUM(E722:R722)</f>
        <v>2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71"/>
        <v>0</v>
      </c>
      <c r="AL722" s="19">
        <f t="shared" si="69"/>
        <v>2</v>
      </c>
      <c r="AM722" s="12" t="s">
        <v>1970</v>
      </c>
    </row>
    <row r="723" spans="1:39" x14ac:dyDescent="0.25">
      <c r="A723" s="10" t="s">
        <v>1928</v>
      </c>
      <c r="B723" s="11" t="s">
        <v>1929</v>
      </c>
      <c r="C723" s="12"/>
      <c r="D723" s="12" t="s">
        <v>446</v>
      </c>
      <c r="E723" s="69">
        <v>9.9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72"/>
        <v>9.9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71"/>
        <v>0</v>
      </c>
      <c r="AL723" s="19">
        <f t="shared" si="69"/>
        <v>9.9</v>
      </c>
      <c r="AM723" s="17" t="s">
        <v>1970</v>
      </c>
    </row>
    <row r="724" spans="1:39" x14ac:dyDescent="0.25">
      <c r="A724" s="10" t="s">
        <v>1930</v>
      </c>
      <c r="B724" s="11" t="s">
        <v>1931</v>
      </c>
      <c r="C724" s="12"/>
      <c r="D724" s="12" t="s">
        <v>446</v>
      </c>
      <c r="E724" s="69">
        <v>5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72"/>
        <v>5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71"/>
        <v>0</v>
      </c>
      <c r="AL724" s="19">
        <f t="shared" si="69"/>
        <v>5</v>
      </c>
      <c r="AM724" s="17" t="s">
        <v>1970</v>
      </c>
    </row>
    <row r="725" spans="1:39" x14ac:dyDescent="0.25">
      <c r="A725" s="10" t="s">
        <v>1932</v>
      </c>
      <c r="B725" s="11" t="s">
        <v>1933</v>
      </c>
      <c r="C725" s="12"/>
      <c r="D725" s="12" t="s">
        <v>446</v>
      </c>
      <c r="E725" s="69">
        <v>40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72"/>
        <v>40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71"/>
        <v>0</v>
      </c>
      <c r="AL725" s="19">
        <f t="shared" si="69"/>
        <v>40</v>
      </c>
      <c r="AM725" s="17"/>
    </row>
    <row r="726" spans="1:39" x14ac:dyDescent="0.25">
      <c r="A726" s="10" t="s">
        <v>1934</v>
      </c>
      <c r="B726" s="11" t="s">
        <v>1935</v>
      </c>
      <c r="C726" s="12"/>
      <c r="D726" s="12" t="s">
        <v>446</v>
      </c>
      <c r="E726" s="69">
        <v>25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72"/>
        <v>25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71"/>
        <v>0</v>
      </c>
      <c r="AL726" s="19">
        <f t="shared" si="69"/>
        <v>25</v>
      </c>
      <c r="AM726" s="17"/>
    </row>
    <row r="727" spans="1:39" x14ac:dyDescent="0.25">
      <c r="A727" s="18" t="s">
        <v>1936</v>
      </c>
      <c r="B727" s="11" t="s">
        <v>1937</v>
      </c>
      <c r="C727" s="12"/>
      <c r="D727" s="12" t="s">
        <v>446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72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71"/>
        <v>0</v>
      </c>
      <c r="AL727" s="19">
        <f t="shared" si="69"/>
        <v>250</v>
      </c>
      <c r="AM727" s="17" t="s">
        <v>1970</v>
      </c>
    </row>
    <row r="728" spans="1:39" x14ac:dyDescent="0.25">
      <c r="A728" s="18" t="s">
        <v>1938</v>
      </c>
      <c r="B728" s="11" t="s">
        <v>1939</v>
      </c>
      <c r="C728" s="12"/>
      <c r="D728" s="12" t="s">
        <v>446</v>
      </c>
      <c r="E728" s="69">
        <v>250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72"/>
        <v>250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71"/>
        <v>0</v>
      </c>
      <c r="AL728" s="19">
        <f t="shared" si="69"/>
        <v>250</v>
      </c>
      <c r="AM728" s="17" t="s">
        <v>1970</v>
      </c>
    </row>
    <row r="729" spans="1:39" x14ac:dyDescent="0.25">
      <c r="A729" s="18" t="s">
        <v>1940</v>
      </c>
      <c r="B729" s="11" t="s">
        <v>1941</v>
      </c>
      <c r="C729" s="12"/>
      <c r="D729" s="12" t="s">
        <v>446</v>
      </c>
      <c r="E729" s="69">
        <v>3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72"/>
        <v>3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71"/>
        <v>0</v>
      </c>
      <c r="AL729" s="19">
        <f t="shared" si="69"/>
        <v>3</v>
      </c>
      <c r="AM729" s="17" t="s">
        <v>1993</v>
      </c>
    </row>
    <row r="730" spans="1:39" x14ac:dyDescent="0.25">
      <c r="A730" s="15" t="s">
        <v>1942</v>
      </c>
      <c r="B730" s="25" t="s">
        <v>1943</v>
      </c>
      <c r="C730" s="12"/>
      <c r="D730" s="12" t="s">
        <v>446</v>
      </c>
      <c r="E730" s="69">
        <v>10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72"/>
        <v>10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 t="shared" si="71"/>
        <v>0</v>
      </c>
      <c r="AL730" s="19">
        <f t="shared" si="69"/>
        <v>10</v>
      </c>
      <c r="AM730" s="17" t="s">
        <v>1970</v>
      </c>
    </row>
    <row r="731" spans="1:39" x14ac:dyDescent="0.25">
      <c r="A731" s="15" t="s">
        <v>2121</v>
      </c>
      <c r="B731" s="25" t="s">
        <v>2122</v>
      </c>
      <c r="C731" s="12"/>
      <c r="D731" s="12" t="s">
        <v>446</v>
      </c>
      <c r="E731" s="69">
        <v>5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72"/>
        <v>5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f>SUM(T731:AJ731)</f>
        <v>0</v>
      </c>
      <c r="AL731" s="19">
        <f t="shared" si="69"/>
        <v>5</v>
      </c>
      <c r="AM731" s="17" t="s">
        <v>1970</v>
      </c>
    </row>
    <row r="732" spans="1:39" x14ac:dyDescent="0.25">
      <c r="A732" s="83" t="s">
        <v>1944</v>
      </c>
      <c r="B732" s="83"/>
      <c r="C732" s="83"/>
      <c r="D732" s="12"/>
      <c r="E732" s="69">
        <v>0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72"/>
        <v>0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v>0</v>
      </c>
      <c r="AL732" s="19">
        <v>0</v>
      </c>
      <c r="AM732" s="17"/>
    </row>
    <row r="733" spans="1:39" x14ac:dyDescent="0.25">
      <c r="A733" s="10" t="s">
        <v>1945</v>
      </c>
      <c r="B733" s="11" t="s">
        <v>1946</v>
      </c>
      <c r="C733" s="12"/>
      <c r="D733" s="12" t="s">
        <v>638</v>
      </c>
      <c r="E733" s="69">
        <v>1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72"/>
        <v>1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 t="shared" si="71"/>
        <v>0</v>
      </c>
      <c r="AL733" s="19">
        <f>S733-AK733</f>
        <v>1</v>
      </c>
      <c r="AM733" s="17" t="s">
        <v>1970</v>
      </c>
    </row>
    <row r="734" spans="1:39" x14ac:dyDescent="0.25">
      <c r="A734" s="81" t="s">
        <v>1947</v>
      </c>
      <c r="B734" s="81"/>
      <c r="C734" s="81"/>
      <c r="D734" s="29"/>
      <c r="E734" s="69">
        <v>0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72"/>
        <v>0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>SUM(T734:AJ734)</f>
        <v>0</v>
      </c>
      <c r="AL734" s="19">
        <f>S734-AK734</f>
        <v>0</v>
      </c>
      <c r="AM734" s="17"/>
    </row>
    <row r="735" spans="1:39" x14ac:dyDescent="0.25">
      <c r="A735" s="15" t="s">
        <v>1945</v>
      </c>
      <c r="B735" s="16" t="s">
        <v>1948</v>
      </c>
      <c r="C735" s="17"/>
      <c r="D735" s="17" t="s">
        <v>463</v>
      </c>
      <c r="E735" s="69">
        <v>498</v>
      </c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72"/>
        <v>498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 t="shared" si="71"/>
        <v>0</v>
      </c>
      <c r="AL735" s="19">
        <f>S735-AK735</f>
        <v>498</v>
      </c>
      <c r="AM735" s="17" t="s">
        <v>1977</v>
      </c>
    </row>
    <row r="736" spans="1:39" x14ac:dyDescent="0.25">
      <c r="A736" s="81" t="s">
        <v>1949</v>
      </c>
      <c r="B736" s="81"/>
      <c r="C736" s="81"/>
      <c r="D736" s="29"/>
      <c r="E736" s="69"/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72"/>
        <v>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/>
      <c r="AM736" s="17"/>
    </row>
    <row r="737" spans="1:39" x14ac:dyDescent="0.25">
      <c r="A737" s="15" t="s">
        <v>1950</v>
      </c>
      <c r="B737" s="16" t="s">
        <v>1951</v>
      </c>
      <c r="C737" s="17"/>
      <c r="D737" s="29"/>
      <c r="E737" s="69">
        <v>500</v>
      </c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>
        <f t="shared" si="72"/>
        <v>500</v>
      </c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>
        <f>SUM(T737:AJ737)</f>
        <v>0</v>
      </c>
      <c r="AL737" s="19">
        <f>S737-AK737</f>
        <v>500</v>
      </c>
      <c r="AM737" s="17" t="s">
        <v>1977</v>
      </c>
    </row>
    <row r="738" spans="1:39" x14ac:dyDescent="0.25">
      <c r="A738" s="81" t="s">
        <v>1952</v>
      </c>
      <c r="B738" s="81"/>
      <c r="C738" s="81"/>
      <c r="D738" s="29"/>
      <c r="E738" s="69"/>
      <c r="F738" s="12"/>
      <c r="G738" s="12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7"/>
    </row>
    <row r="739" spans="1:39" x14ac:dyDescent="0.25">
      <c r="A739" s="15" t="s">
        <v>1953</v>
      </c>
      <c r="B739" s="16" t="s">
        <v>1954</v>
      </c>
      <c r="C739" s="17"/>
      <c r="D739" s="17" t="s">
        <v>463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1970</v>
      </c>
    </row>
    <row r="740" spans="1:39" x14ac:dyDescent="0.25">
      <c r="A740" s="15" t="s">
        <v>1955</v>
      </c>
      <c r="B740" s="16" t="s">
        <v>1956</v>
      </c>
      <c r="C740" s="17"/>
      <c r="D740" s="17" t="s">
        <v>463</v>
      </c>
      <c r="E740" s="69">
        <v>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>
        <f>SUM(E740:R740)</f>
        <v>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0</v>
      </c>
      <c r="AM740" s="17" t="s">
        <v>1977</v>
      </c>
    </row>
    <row r="741" spans="1:39" x14ac:dyDescent="0.25">
      <c r="A741" s="15" t="s">
        <v>1957</v>
      </c>
      <c r="B741" s="16" t="s">
        <v>1958</v>
      </c>
      <c r="C741" s="17"/>
      <c r="D741" s="17" t="s">
        <v>463</v>
      </c>
      <c r="E741" s="69">
        <v>90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>
        <f>100</f>
        <v>100</v>
      </c>
      <c r="S741" s="19">
        <f>SUM(E741:R741)</f>
        <v>190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190</v>
      </c>
      <c r="AM741" s="17" t="s">
        <v>1970</v>
      </c>
    </row>
    <row r="742" spans="1:39" x14ac:dyDescent="0.25">
      <c r="A742" s="81" t="s">
        <v>1959</v>
      </c>
      <c r="B742" s="81"/>
      <c r="C742" s="81"/>
      <c r="D742" s="29"/>
      <c r="E742" s="69">
        <v>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0</v>
      </c>
      <c r="AM742" s="17"/>
    </row>
    <row r="743" spans="1:39" x14ac:dyDescent="0.25">
      <c r="A743" s="15" t="s">
        <v>1960</v>
      </c>
      <c r="B743" s="16" t="s">
        <v>1961</v>
      </c>
      <c r="C743" s="17"/>
      <c r="D743" s="17" t="s">
        <v>491</v>
      </c>
      <c r="E743" s="69">
        <v>150</v>
      </c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>
        <f>SUM(E743:R743)</f>
        <v>150</v>
      </c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>
        <f>SUM(T743:AJ743)</f>
        <v>0</v>
      </c>
      <c r="AL743" s="19">
        <f>S743-AK743</f>
        <v>150</v>
      </c>
      <c r="AM743" s="17" t="s">
        <v>1970</v>
      </c>
    </row>
    <row r="744" spans="1:39" x14ac:dyDescent="0.25">
      <c r="A744" s="81" t="s">
        <v>1962</v>
      </c>
      <c r="B744" s="81"/>
      <c r="C744" s="81"/>
      <c r="D744" s="29"/>
      <c r="E744" s="69"/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7"/>
    </row>
    <row r="745" spans="1:39" x14ac:dyDescent="0.25">
      <c r="A745" s="15" t="s">
        <v>1963</v>
      </c>
      <c r="B745" s="16" t="s">
        <v>1964</v>
      </c>
      <c r="C745" s="17"/>
      <c r="D745" s="12" t="s">
        <v>446</v>
      </c>
      <c r="E745" s="69">
        <v>250</v>
      </c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>
        <v>250</v>
      </c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>
        <v>0</v>
      </c>
      <c r="AL745" s="19">
        <v>250</v>
      </c>
      <c r="AM745" s="17" t="s">
        <v>1970</v>
      </c>
    </row>
    <row r="746" spans="1:39" x14ac:dyDescent="0.25">
      <c r="A746" s="81" t="s">
        <v>1965</v>
      </c>
      <c r="B746" s="81"/>
      <c r="C746" s="81"/>
      <c r="D746" s="29"/>
      <c r="E746" s="69"/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7"/>
    </row>
    <row r="747" spans="1:39" x14ac:dyDescent="0.25">
      <c r="A747" s="15" t="s">
        <v>1966</v>
      </c>
      <c r="B747" s="16" t="s">
        <v>1967</v>
      </c>
      <c r="C747" s="17"/>
      <c r="D747" s="17" t="s">
        <v>463</v>
      </c>
      <c r="E747" s="69">
        <v>0</v>
      </c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>
        <f>SUM(E747:R747)</f>
        <v>0</v>
      </c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>
        <f>SUM(T747:AJ747)</f>
        <v>0</v>
      </c>
      <c r="AL747" s="19">
        <f>S747-AK747</f>
        <v>0</v>
      </c>
      <c r="AM747" s="17" t="s">
        <v>1972</v>
      </c>
    </row>
    <row r="748" spans="1:39" x14ac:dyDescent="0.25">
      <c r="A748" s="81" t="s">
        <v>2003</v>
      </c>
      <c r="B748" s="81"/>
      <c r="C748" s="81"/>
      <c r="D748" s="29"/>
      <c r="E748" s="69"/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7"/>
    </row>
    <row r="749" spans="1:39" x14ac:dyDescent="0.25">
      <c r="A749" s="15" t="s">
        <v>2004</v>
      </c>
      <c r="B749" s="16" t="s">
        <v>2005</v>
      </c>
      <c r="C749" s="17"/>
      <c r="D749" s="29"/>
      <c r="E749" s="69">
        <v>0</v>
      </c>
      <c r="F749" s="29"/>
      <c r="G749" s="2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2064</v>
      </c>
    </row>
    <row r="750" spans="1:39" x14ac:dyDescent="0.25">
      <c r="A750" s="15" t="s">
        <v>2072</v>
      </c>
      <c r="B750" s="16" t="s">
        <v>2073</v>
      </c>
      <c r="C750" s="9"/>
      <c r="D750" s="12" t="s">
        <v>446</v>
      </c>
      <c r="E750" s="69">
        <v>0</v>
      </c>
      <c r="F750" s="60"/>
      <c r="G750" s="12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>SUM(T750:AJ750)</f>
        <v>0</v>
      </c>
      <c r="AL750" s="19">
        <f>S750-AK750</f>
        <v>0</v>
      </c>
      <c r="AM750" s="17" t="s">
        <v>1970</v>
      </c>
    </row>
    <row r="751" spans="1:39" x14ac:dyDescent="0.25">
      <c r="A751" s="15" t="s">
        <v>2326</v>
      </c>
      <c r="B751" s="16" t="s">
        <v>2327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ref="S751:S759" si="73">SUM(E751:R751)</f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ref="AK751:AK759" si="74">SUM(T751:AJ751)</f>
        <v>0</v>
      </c>
      <c r="AL751" s="19">
        <f t="shared" ref="AL751:AL759" si="75">S751-AK751</f>
        <v>0</v>
      </c>
      <c r="AM751" s="12" t="s">
        <v>2064</v>
      </c>
    </row>
    <row r="752" spans="1:39" x14ac:dyDescent="0.25">
      <c r="A752" s="15" t="s">
        <v>2328</v>
      </c>
      <c r="B752" s="16" t="s">
        <v>2329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3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4"/>
        <v>0</v>
      </c>
      <c r="AL752" s="19">
        <f t="shared" si="75"/>
        <v>0</v>
      </c>
      <c r="AM752" s="12" t="s">
        <v>2064</v>
      </c>
    </row>
    <row r="753" spans="1:39" x14ac:dyDescent="0.25">
      <c r="A753" s="15" t="s">
        <v>2330</v>
      </c>
      <c r="B753" s="16" t="s">
        <v>2331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3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4"/>
        <v>0</v>
      </c>
      <c r="AL753" s="19">
        <f t="shared" si="75"/>
        <v>0</v>
      </c>
      <c r="AM753" s="12" t="s">
        <v>2064</v>
      </c>
    </row>
    <row r="754" spans="1:39" x14ac:dyDescent="0.25">
      <c r="A754" s="15" t="s">
        <v>2332</v>
      </c>
      <c r="B754" s="16" t="s">
        <v>2333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3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4"/>
        <v>0</v>
      </c>
      <c r="AL754" s="19">
        <f t="shared" si="75"/>
        <v>0</v>
      </c>
      <c r="AM754" s="12" t="s">
        <v>2064</v>
      </c>
    </row>
    <row r="755" spans="1:39" x14ac:dyDescent="0.25">
      <c r="A755" s="15" t="s">
        <v>2334</v>
      </c>
      <c r="B755" s="16" t="s">
        <v>2335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3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4"/>
        <v>0</v>
      </c>
      <c r="AL755" s="19">
        <f t="shared" si="75"/>
        <v>0</v>
      </c>
      <c r="AM755" s="12" t="s">
        <v>2064</v>
      </c>
    </row>
    <row r="756" spans="1:39" x14ac:dyDescent="0.25">
      <c r="A756" s="15" t="s">
        <v>2336</v>
      </c>
      <c r="B756" s="16" t="s">
        <v>2337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3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4"/>
        <v>0</v>
      </c>
      <c r="AL756" s="19">
        <f t="shared" si="75"/>
        <v>0</v>
      </c>
      <c r="AM756" s="12" t="s">
        <v>2064</v>
      </c>
    </row>
    <row r="757" spans="1:39" x14ac:dyDescent="0.25">
      <c r="A757" s="15" t="s">
        <v>2338</v>
      </c>
      <c r="B757" s="16" t="s">
        <v>2339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3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4"/>
        <v>0</v>
      </c>
      <c r="AL757" s="19">
        <f t="shared" si="75"/>
        <v>0</v>
      </c>
      <c r="AM757" s="12" t="s">
        <v>2064</v>
      </c>
    </row>
    <row r="758" spans="1:39" x14ac:dyDescent="0.25">
      <c r="A758" s="15" t="s">
        <v>2340</v>
      </c>
      <c r="B758" s="16" t="s">
        <v>2341</v>
      </c>
      <c r="C758" s="17"/>
      <c r="D758" s="29"/>
      <c r="E758" s="69">
        <v>0</v>
      </c>
      <c r="F758" s="78"/>
      <c r="G758" s="2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>
        <f t="shared" si="73"/>
        <v>0</v>
      </c>
      <c r="T758" s="19"/>
      <c r="U758" s="19"/>
      <c r="V758" s="63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>
        <f t="shared" si="74"/>
        <v>0</v>
      </c>
      <c r="AL758" s="19">
        <f t="shared" si="75"/>
        <v>0</v>
      </c>
      <c r="AM758" s="12" t="s">
        <v>2064</v>
      </c>
    </row>
    <row r="759" spans="1:39" x14ac:dyDescent="0.25">
      <c r="A759" s="15" t="s">
        <v>2404</v>
      </c>
      <c r="B759" s="16" t="s">
        <v>2405</v>
      </c>
      <c r="C759" s="17"/>
      <c r="D759" s="17" t="s">
        <v>491</v>
      </c>
      <c r="E759" s="69">
        <v>0</v>
      </c>
      <c r="F759" s="29"/>
      <c r="G759" s="2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>
        <f>100</f>
        <v>100</v>
      </c>
      <c r="S759" s="19">
        <f t="shared" si="73"/>
        <v>100</v>
      </c>
      <c r="T759" s="19"/>
      <c r="U759" s="19"/>
      <c r="V759" s="63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>
        <f t="shared" si="74"/>
        <v>0</v>
      </c>
      <c r="AL759" s="19">
        <f t="shared" si="75"/>
        <v>100</v>
      </c>
      <c r="AM759" s="17" t="s">
        <v>1970</v>
      </c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653:C653"/>
    <mergeCell ref="A660:C660"/>
    <mergeCell ref="A662:C662"/>
    <mergeCell ref="A676:C676"/>
    <mergeCell ref="A748:C748"/>
    <mergeCell ref="A691:C691"/>
    <mergeCell ref="A717:C717"/>
    <mergeCell ref="A719:C719"/>
    <mergeCell ref="A732:C732"/>
    <mergeCell ref="A734:C734"/>
    <mergeCell ref="A742:C742"/>
    <mergeCell ref="A744:C744"/>
    <mergeCell ref="A746:C746"/>
    <mergeCell ref="A629:C629"/>
    <mergeCell ref="A631:C631"/>
    <mergeCell ref="A638:C638"/>
    <mergeCell ref="A644:C644"/>
    <mergeCell ref="A649:C649"/>
    <mergeCell ref="A489:C489"/>
    <mergeCell ref="A492:C492"/>
    <mergeCell ref="A494:C494"/>
    <mergeCell ref="A496:C496"/>
    <mergeCell ref="A615:C615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1:C241"/>
    <mergeCell ref="A682:C682"/>
    <mergeCell ref="A686:C686"/>
    <mergeCell ref="A736:C736"/>
    <mergeCell ref="A738:C738"/>
    <mergeCell ref="A329:C329"/>
    <mergeCell ref="A339:C339"/>
    <mergeCell ref="A352:C352"/>
    <mergeCell ref="A365:C365"/>
    <mergeCell ref="A420:C420"/>
    <mergeCell ref="A442:C442"/>
    <mergeCell ref="A447:C447"/>
    <mergeCell ref="A462:C462"/>
    <mergeCell ref="A479:C479"/>
    <mergeCell ref="A483:C483"/>
    <mergeCell ref="A487:C487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2123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1</v>
      </c>
      <c r="D4" s="24">
        <f>1</f>
        <v>1</v>
      </c>
      <c r="E4" s="24">
        <f t="shared" si="0"/>
        <v>0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3+5</f>
        <v>8</v>
      </c>
      <c r="E17" s="24">
        <f t="shared" si="0"/>
        <v>14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2342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10+5</f>
        <v>15</v>
      </c>
      <c r="E33" s="24">
        <f t="shared" si="0"/>
        <v>10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3+1+5</f>
        <v>9</v>
      </c>
      <c r="E37" s="24">
        <f t="shared" si="0"/>
        <v>6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>
        <f>4+4+10</f>
        <v>18</v>
      </c>
      <c r="E46" s="24">
        <f t="shared" si="0"/>
        <v>9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4+2+2</f>
        <v>8</v>
      </c>
      <c r="E47" s="24">
        <f t="shared" si="0"/>
        <v>26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f>8</f>
        <v>8</v>
      </c>
      <c r="D49" s="24">
        <f>3+2+1</f>
        <v>6</v>
      </c>
      <c r="E49" s="24">
        <f t="shared" si="0"/>
        <v>2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2050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2046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2343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>
        <f>12</f>
        <v>12</v>
      </c>
      <c r="E100" s="24">
        <f t="shared" si="1"/>
        <v>22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7+12</f>
        <v>19</v>
      </c>
      <c r="E104" s="24">
        <f t="shared" si="1"/>
        <v>53</v>
      </c>
    </row>
    <row r="105" spans="1:5" x14ac:dyDescent="0.2">
      <c r="A105" s="51">
        <v>104</v>
      </c>
      <c r="B105" s="24" t="s">
        <v>103</v>
      </c>
      <c r="C105" s="77">
        <v>32</v>
      </c>
      <c r="D105" s="24">
        <f>3</f>
        <v>3</v>
      </c>
      <c r="E105" s="24">
        <f t="shared" si="1"/>
        <v>29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1+1</f>
        <v>2</v>
      </c>
      <c r="E116" s="24">
        <f t="shared" si="1"/>
        <v>0</v>
      </c>
    </row>
    <row r="117" spans="1:5" x14ac:dyDescent="0.2">
      <c r="A117" s="51">
        <v>116</v>
      </c>
      <c r="B117" s="52" t="s">
        <v>2125</v>
      </c>
      <c r="C117" s="77">
        <f>524+50</f>
        <v>574</v>
      </c>
      <c r="D117" s="24"/>
      <c r="E117" s="24">
        <f t="shared" si="1"/>
        <v>574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>
        <f>5</f>
        <v>5</v>
      </c>
      <c r="E119" s="24">
        <f t="shared" si="1"/>
        <v>5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2085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2406</v>
      </c>
      <c r="C138" s="77">
        <f>7+10+10</f>
        <v>27</v>
      </c>
      <c r="D138" s="24"/>
      <c r="E138" s="24">
        <f t="shared" si="2"/>
        <v>27</v>
      </c>
    </row>
    <row r="139" spans="1:5" x14ac:dyDescent="0.2">
      <c r="A139" s="50">
        <v>138</v>
      </c>
      <c r="B139" s="24" t="s">
        <v>134</v>
      </c>
      <c r="C139" s="77">
        <v>6</v>
      </c>
      <c r="D139" s="24">
        <f>1</f>
        <v>1</v>
      </c>
      <c r="E139" s="24">
        <f t="shared" si="2"/>
        <v>5</v>
      </c>
    </row>
    <row r="140" spans="1:5" x14ac:dyDescent="0.2">
      <c r="A140" s="50">
        <v>139</v>
      </c>
      <c r="B140" s="24" t="s">
        <v>135</v>
      </c>
      <c r="C140" s="77">
        <v>12</v>
      </c>
      <c r="D140" s="24">
        <f>1</f>
        <v>1</v>
      </c>
      <c r="E140" s="24">
        <f t="shared" si="2"/>
        <v>11</v>
      </c>
    </row>
    <row r="141" spans="1:5" x14ac:dyDescent="0.2">
      <c r="A141" s="50">
        <v>140</v>
      </c>
      <c r="B141" s="24" t="s">
        <v>136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137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138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139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140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2344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2407</v>
      </c>
      <c r="C147" s="77">
        <f>10</f>
        <v>10</v>
      </c>
      <c r="D147" s="24"/>
      <c r="E147" s="24">
        <f t="shared" si="2"/>
        <v>10</v>
      </c>
    </row>
    <row r="148" spans="1:5" x14ac:dyDescent="0.2">
      <c r="A148" s="50">
        <v>147</v>
      </c>
      <c r="B148" s="24" t="s">
        <v>2408</v>
      </c>
      <c r="C148" s="77">
        <f>10</f>
        <v>10</v>
      </c>
      <c r="D148" s="24"/>
      <c r="E148" s="24">
        <f t="shared" si="2"/>
        <v>10</v>
      </c>
    </row>
    <row r="149" spans="1:5" x14ac:dyDescent="0.2">
      <c r="A149" s="50">
        <v>148</v>
      </c>
      <c r="B149" s="24" t="s">
        <v>141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142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143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144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145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146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147</v>
      </c>
      <c r="C155" s="77">
        <v>7</v>
      </c>
      <c r="D155" s="24">
        <f>4+1</f>
        <v>5</v>
      </c>
      <c r="E155" s="24">
        <f t="shared" si="2"/>
        <v>2</v>
      </c>
    </row>
    <row r="156" spans="1:5" x14ac:dyDescent="0.2">
      <c r="A156" s="50">
        <v>155</v>
      </c>
      <c r="B156" s="24" t="s">
        <v>148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149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150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151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152</v>
      </c>
      <c r="C160" s="77">
        <f>1+2+6</f>
        <v>9</v>
      </c>
      <c r="D160" s="53">
        <f>1</f>
        <v>1</v>
      </c>
      <c r="E160" s="24">
        <f t="shared" si="2"/>
        <v>8</v>
      </c>
    </row>
    <row r="161" spans="1:5" x14ac:dyDescent="0.2">
      <c r="A161" s="50">
        <v>160</v>
      </c>
      <c r="B161" s="24" t="s">
        <v>153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154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155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156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157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158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159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160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161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162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163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164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165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166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167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168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169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170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171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172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173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174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175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176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2345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2346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2157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177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178</v>
      </c>
      <c r="C189" s="77">
        <v>13</v>
      </c>
      <c r="D189" s="24">
        <f>1</f>
        <v>1</v>
      </c>
      <c r="E189" s="24">
        <f t="shared" si="2"/>
        <v>12</v>
      </c>
    </row>
    <row r="190" spans="1:5" x14ac:dyDescent="0.2">
      <c r="A190" s="50">
        <v>189</v>
      </c>
      <c r="B190" s="24" t="s">
        <v>179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180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181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182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183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184</v>
      </c>
      <c r="C195" s="77">
        <f>6+4</f>
        <v>10</v>
      </c>
      <c r="D195" s="24">
        <f>1+1</f>
        <v>2</v>
      </c>
      <c r="E195" s="24">
        <f t="shared" si="3"/>
        <v>8</v>
      </c>
    </row>
    <row r="196" spans="1:5" x14ac:dyDescent="0.2">
      <c r="A196" s="50">
        <v>195</v>
      </c>
      <c r="B196" s="24" t="s">
        <v>185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186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187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188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189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190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191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192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193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194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195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196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197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198</v>
      </c>
      <c r="C209" s="70">
        <v>8</v>
      </c>
      <c r="D209" s="24">
        <f>1+1</f>
        <v>2</v>
      </c>
      <c r="E209" s="24">
        <f t="shared" si="3"/>
        <v>6</v>
      </c>
    </row>
    <row r="210" spans="1:5" x14ac:dyDescent="0.2">
      <c r="A210" s="50">
        <v>209</v>
      </c>
      <c r="B210" s="24" t="s">
        <v>199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200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201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202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203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204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205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206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207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208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209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210</v>
      </c>
      <c r="C221" s="77">
        <f>10</f>
        <v>10</v>
      </c>
      <c r="D221" s="53">
        <f>4+4+2</f>
        <v>10</v>
      </c>
      <c r="E221" s="24">
        <f t="shared" si="3"/>
        <v>0</v>
      </c>
    </row>
    <row r="222" spans="1:5" x14ac:dyDescent="0.2">
      <c r="A222" s="50">
        <v>221</v>
      </c>
      <c r="B222" s="24" t="s">
        <v>211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212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213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214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215</v>
      </c>
      <c r="C226" s="77">
        <v>21</v>
      </c>
      <c r="D226" s="24">
        <f>1+5</f>
        <v>6</v>
      </c>
      <c r="E226" s="24">
        <f t="shared" si="3"/>
        <v>15</v>
      </c>
    </row>
    <row r="227" spans="1:5" x14ac:dyDescent="0.2">
      <c r="A227" s="50">
        <v>226</v>
      </c>
      <c r="B227" s="24" t="s">
        <v>216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217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218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219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220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221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222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223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224</v>
      </c>
      <c r="C235" s="77">
        <f>13+14</f>
        <v>27</v>
      </c>
      <c r="D235" s="24">
        <f>5+5+2</f>
        <v>12</v>
      </c>
      <c r="E235" s="24">
        <f t="shared" si="3"/>
        <v>15</v>
      </c>
    </row>
    <row r="236" spans="1:5" x14ac:dyDescent="0.2">
      <c r="A236" s="50">
        <v>235</v>
      </c>
      <c r="B236" s="24" t="s">
        <v>225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226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227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228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229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230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2086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231</v>
      </c>
      <c r="C243" s="77">
        <f>36+12</f>
        <v>48</v>
      </c>
      <c r="D243" s="24">
        <f>6+6+2</f>
        <v>14</v>
      </c>
      <c r="E243" s="24">
        <f t="shared" si="3"/>
        <v>34</v>
      </c>
    </row>
    <row r="244" spans="1:5" x14ac:dyDescent="0.2">
      <c r="A244" s="50">
        <v>243</v>
      </c>
      <c r="B244" s="24" t="s">
        <v>232</v>
      </c>
      <c r="C244" s="77">
        <v>796</v>
      </c>
      <c r="D244" s="24">
        <f>10+4</f>
        <v>14</v>
      </c>
      <c r="E244" s="24">
        <f t="shared" si="3"/>
        <v>782</v>
      </c>
    </row>
    <row r="245" spans="1:5" x14ac:dyDescent="0.2">
      <c r="A245" s="50">
        <v>244</v>
      </c>
      <c r="B245" s="24" t="s">
        <v>233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234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235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236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237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238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239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240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241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242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243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244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245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246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247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248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249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250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251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252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2347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253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254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255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256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257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2160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258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259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260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261</v>
      </c>
      <c r="C275" s="77">
        <v>33</v>
      </c>
      <c r="D275" s="24">
        <f>6</f>
        <v>6</v>
      </c>
      <c r="E275" s="24">
        <f t="shared" si="4"/>
        <v>27</v>
      </c>
    </row>
    <row r="276" spans="1:5" x14ac:dyDescent="0.2">
      <c r="A276" s="50">
        <v>275</v>
      </c>
      <c r="B276" s="24" t="s">
        <v>262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263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264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265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266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267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268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269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270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271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272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2399</v>
      </c>
      <c r="C287" s="77">
        <f>11+11</f>
        <v>22</v>
      </c>
      <c r="D287" s="24">
        <f>1+5</f>
        <v>6</v>
      </c>
      <c r="E287" s="24">
        <f t="shared" si="4"/>
        <v>16</v>
      </c>
    </row>
    <row r="288" spans="1:5" x14ac:dyDescent="0.2">
      <c r="A288" s="50">
        <v>286</v>
      </c>
      <c r="B288" s="24" t="s">
        <v>2400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273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274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275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276</v>
      </c>
      <c r="C292" s="77">
        <v>6</v>
      </c>
      <c r="D292" s="24">
        <f>1</f>
        <v>1</v>
      </c>
      <c r="E292" s="24">
        <f t="shared" si="4"/>
        <v>5</v>
      </c>
    </row>
    <row r="293" spans="1:5" x14ac:dyDescent="0.2">
      <c r="A293" s="50">
        <v>291</v>
      </c>
      <c r="B293" s="24" t="s">
        <v>277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278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279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280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281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282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283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284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285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286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287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288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289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290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291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292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293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294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295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296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297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298</v>
      </c>
      <c r="C314" s="77">
        <f>1+4</f>
        <v>5</v>
      </c>
      <c r="D314" s="24">
        <f>2+2</f>
        <v>4</v>
      </c>
      <c r="E314" s="24">
        <f t="shared" si="4"/>
        <v>1</v>
      </c>
    </row>
    <row r="315" spans="1:5" x14ac:dyDescent="0.2">
      <c r="A315" s="50">
        <v>313</v>
      </c>
      <c r="B315" s="24" t="s">
        <v>299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300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301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302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303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304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305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306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307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308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309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2077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310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311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312</v>
      </c>
      <c r="C330" s="77">
        <f>3+2+2</f>
        <v>7</v>
      </c>
      <c r="D330" s="24">
        <f>1</f>
        <v>1</v>
      </c>
      <c r="E330" s="24">
        <f t="shared" si="5"/>
        <v>6</v>
      </c>
    </row>
    <row r="331" spans="1:5" x14ac:dyDescent="0.2">
      <c r="A331" s="50">
        <v>329</v>
      </c>
      <c r="B331" s="24" t="s">
        <v>313</v>
      </c>
      <c r="C331" s="77">
        <f>4+2+1</f>
        <v>7</v>
      </c>
      <c r="D331" s="24">
        <f>1</f>
        <v>1</v>
      </c>
      <c r="E331" s="24">
        <f t="shared" si="5"/>
        <v>6</v>
      </c>
    </row>
    <row r="332" spans="1:5" x14ac:dyDescent="0.2">
      <c r="A332" s="50">
        <v>330</v>
      </c>
      <c r="B332" s="24" t="s">
        <v>314</v>
      </c>
      <c r="C332" s="77">
        <v>7</v>
      </c>
      <c r="D332" s="24">
        <f>2+1+1+1</f>
        <v>5</v>
      </c>
      <c r="E332" s="24">
        <f t="shared" si="5"/>
        <v>2</v>
      </c>
    </row>
    <row r="333" spans="1:5" x14ac:dyDescent="0.2">
      <c r="A333" s="50">
        <v>331</v>
      </c>
      <c r="B333" s="24" t="s">
        <v>315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316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317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318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319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320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321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322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323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324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325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326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327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328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329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330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331</v>
      </c>
      <c r="C349" s="77">
        <v>289</v>
      </c>
      <c r="D349" s="24">
        <f>50+60</f>
        <v>110</v>
      </c>
      <c r="E349" s="24">
        <f t="shared" si="5"/>
        <v>179</v>
      </c>
    </row>
    <row r="350" spans="1:5" x14ac:dyDescent="0.2">
      <c r="A350" s="50">
        <v>348</v>
      </c>
      <c r="B350" s="24" t="s">
        <v>332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333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2401</v>
      </c>
      <c r="C352" s="77">
        <f>5+11</f>
        <v>16</v>
      </c>
      <c r="D352" s="24">
        <f>5+5</f>
        <v>10</v>
      </c>
      <c r="E352" s="24">
        <f t="shared" si="5"/>
        <v>6</v>
      </c>
    </row>
    <row r="353" spans="1:5" x14ac:dyDescent="0.2">
      <c r="A353" s="50">
        <v>351</v>
      </c>
      <c r="B353" s="24" t="s">
        <v>334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335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336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2348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337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338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339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340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341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342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343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344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345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346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347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348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349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2349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350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351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352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353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354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355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356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357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358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359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360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361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362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363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364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365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366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367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368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369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370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371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2403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372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373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374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375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376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377</v>
      </c>
      <c r="C400" s="77">
        <f>5</f>
        <v>5</v>
      </c>
      <c r="D400" s="24">
        <f>1</f>
        <v>1</v>
      </c>
      <c r="E400" s="24">
        <f t="shared" si="6"/>
        <v>4</v>
      </c>
    </row>
    <row r="401" spans="1:5" x14ac:dyDescent="0.2">
      <c r="A401" s="50">
        <v>399</v>
      </c>
      <c r="B401" s="24" t="s">
        <v>378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379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380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381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382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383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384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385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386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387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388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389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390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391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392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393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394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395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396</v>
      </c>
      <c r="C419" s="77">
        <v>0</v>
      </c>
      <c r="D419" s="24"/>
      <c r="E419" s="24">
        <f t="shared" si="6"/>
        <v>0</v>
      </c>
    </row>
    <row r="420" spans="1:5" x14ac:dyDescent="0.2">
      <c r="A420" s="50">
        <v>418</v>
      </c>
      <c r="B420" s="24" t="s">
        <v>397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398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399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400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401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402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403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404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405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406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407</v>
      </c>
      <c r="C430" s="77">
        <v>44</v>
      </c>
      <c r="D430" s="24">
        <v>3</v>
      </c>
      <c r="E430" s="24">
        <f t="shared" si="6"/>
        <v>41</v>
      </c>
    </row>
    <row r="431" spans="1:5" x14ac:dyDescent="0.2">
      <c r="A431" s="50">
        <v>429</v>
      </c>
      <c r="B431" s="24" t="s">
        <v>408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409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410</v>
      </c>
      <c r="C433" s="77">
        <v>4</v>
      </c>
      <c r="D433" s="24">
        <f>1</f>
        <v>1</v>
      </c>
      <c r="E433" s="24">
        <f t="shared" si="6"/>
        <v>3</v>
      </c>
    </row>
    <row r="434" spans="1:5" x14ac:dyDescent="0.2">
      <c r="A434" s="50">
        <v>432</v>
      </c>
      <c r="B434" s="24" t="s">
        <v>411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412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413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414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415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416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417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418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419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420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421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422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423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424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425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426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427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428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429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430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431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432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433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2023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2350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2028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2047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2048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2029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2030</v>
      </c>
      <c r="C463" s="77">
        <v>0</v>
      </c>
      <c r="D463" s="24"/>
      <c r="E463" s="24">
        <f t="shared" si="8"/>
        <v>0</v>
      </c>
      <c r="F463" s="48"/>
    </row>
    <row r="464" spans="1:6" x14ac:dyDescent="0.2">
      <c r="A464" s="50">
        <v>462</v>
      </c>
      <c r="B464" s="24" t="s">
        <v>2031</v>
      </c>
      <c r="C464" s="77">
        <f>12+3</f>
        <v>15</v>
      </c>
      <c r="D464" s="24">
        <f>1+1+1+1+1+1</f>
        <v>6</v>
      </c>
      <c r="E464" s="24">
        <f t="shared" si="8"/>
        <v>9</v>
      </c>
    </row>
    <row r="465" spans="1:5" x14ac:dyDescent="0.2">
      <c r="A465" s="50">
        <v>463</v>
      </c>
      <c r="B465" s="24" t="s">
        <v>2032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2049</v>
      </c>
      <c r="C466" s="77">
        <v>4</v>
      </c>
      <c r="D466" s="24">
        <f>1</f>
        <v>1</v>
      </c>
      <c r="E466" s="24">
        <f t="shared" si="8"/>
        <v>3</v>
      </c>
    </row>
    <row r="467" spans="1:5" x14ac:dyDescent="0.2">
      <c r="A467" s="50">
        <v>465</v>
      </c>
      <c r="B467" s="24" t="s">
        <v>2033</v>
      </c>
      <c r="C467" s="77">
        <v>1313</v>
      </c>
      <c r="D467" s="24">
        <f>10</f>
        <v>10</v>
      </c>
      <c r="E467" s="24">
        <f t="shared" si="8"/>
        <v>1303</v>
      </c>
    </row>
    <row r="468" spans="1:5" x14ac:dyDescent="0.2">
      <c r="A468" s="50">
        <v>466</v>
      </c>
      <c r="B468" s="24" t="s">
        <v>2034</v>
      </c>
      <c r="C468" s="77">
        <v>823</v>
      </c>
      <c r="D468" s="24">
        <f>100+10+20</f>
        <v>130</v>
      </c>
      <c r="E468" s="24">
        <f t="shared" si="8"/>
        <v>693</v>
      </c>
    </row>
    <row r="469" spans="1:5" x14ac:dyDescent="0.2">
      <c r="A469" s="50">
        <v>467</v>
      </c>
      <c r="B469" s="24" t="s">
        <v>2035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2036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2037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2051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2038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2039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2040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2041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2042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2043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2044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2045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2124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2083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2084</v>
      </c>
      <c r="C483" s="77">
        <v>6</v>
      </c>
      <c r="D483" s="24">
        <f>1</f>
        <v>1</v>
      </c>
      <c r="E483" s="24">
        <f t="shared" si="8"/>
        <v>5</v>
      </c>
    </row>
    <row r="484" spans="1:5" x14ac:dyDescent="0.2">
      <c r="A484" s="50">
        <v>491</v>
      </c>
      <c r="B484" s="24" t="s">
        <v>2156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2168</v>
      </c>
      <c r="C485" s="77">
        <v>95</v>
      </c>
      <c r="D485" s="24">
        <f>31+10</f>
        <v>41</v>
      </c>
      <c r="E485" s="24">
        <f>C485-D485</f>
        <v>54</v>
      </c>
    </row>
    <row r="486" spans="1:5" x14ac:dyDescent="0.2">
      <c r="A486" s="50">
        <v>493</v>
      </c>
      <c r="B486" s="24" t="s">
        <v>2169</v>
      </c>
      <c r="C486" s="77">
        <v>235</v>
      </c>
      <c r="D486" s="24">
        <f>20+30+28</f>
        <v>78</v>
      </c>
      <c r="E486" s="24">
        <f t="shared" si="8"/>
        <v>157</v>
      </c>
    </row>
    <row r="487" spans="1:5" x14ac:dyDescent="0.2">
      <c r="A487" s="50">
        <v>494</v>
      </c>
      <c r="B487" s="24" t="s">
        <v>2170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2351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2352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2353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2354</v>
      </c>
      <c r="C491" s="70">
        <f>3+6</f>
        <v>9</v>
      </c>
      <c r="D491" s="70">
        <f>3</f>
        <v>3</v>
      </c>
      <c r="E491" s="24">
        <f t="shared" si="8"/>
        <v>6</v>
      </c>
    </row>
    <row r="492" spans="1:5" x14ac:dyDescent="0.2">
      <c r="A492" s="50">
        <v>499</v>
      </c>
      <c r="B492" s="77" t="s">
        <v>2355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2356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2357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2358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2359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2360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2361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2362</v>
      </c>
      <c r="C499" s="70">
        <f>1+3</f>
        <v>4</v>
      </c>
      <c r="D499" s="70">
        <f>2</f>
        <v>2</v>
      </c>
      <c r="E499" s="24">
        <f t="shared" si="8"/>
        <v>2</v>
      </c>
    </row>
    <row r="500" spans="1:5" x14ac:dyDescent="0.2">
      <c r="A500" s="50">
        <v>507</v>
      </c>
      <c r="B500" s="24" t="s">
        <v>2363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2364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2409</v>
      </c>
      <c r="C502" s="70">
        <f>10+5</f>
        <v>15</v>
      </c>
      <c r="D502" s="70">
        <f>3+5</f>
        <v>8</v>
      </c>
      <c r="E502" s="24">
        <f t="shared" si="8"/>
        <v>7</v>
      </c>
    </row>
    <row r="503" spans="1:5" x14ac:dyDescent="0.2">
      <c r="A503" s="50">
        <v>510</v>
      </c>
      <c r="B503" s="77" t="s">
        <v>2365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2366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2367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2368</v>
      </c>
      <c r="C506" s="70">
        <f>1+3</f>
        <v>4</v>
      </c>
      <c r="D506" s="70">
        <f>1+1+1</f>
        <v>3</v>
      </c>
      <c r="E506" s="24">
        <f t="shared" si="8"/>
        <v>1</v>
      </c>
    </row>
    <row r="507" spans="1:5" x14ac:dyDescent="0.2">
      <c r="A507" s="50">
        <v>514</v>
      </c>
      <c r="B507" s="77" t="s">
        <v>2369</v>
      </c>
      <c r="C507" s="70">
        <f>13+3</f>
        <v>16</v>
      </c>
      <c r="D507" s="70">
        <f>1+1+1</f>
        <v>3</v>
      </c>
      <c r="E507" s="24">
        <f t="shared" si="8"/>
        <v>13</v>
      </c>
    </row>
    <row r="508" spans="1:5" x14ac:dyDescent="0.2">
      <c r="A508" s="50">
        <v>515</v>
      </c>
      <c r="B508" s="77" t="s">
        <v>2370</v>
      </c>
      <c r="C508" s="70">
        <f>3+5</f>
        <v>8</v>
      </c>
      <c r="D508" s="70">
        <f>1</f>
        <v>1</v>
      </c>
      <c r="E508" s="24">
        <f t="shared" ref="E508:E538" si="9">C508-D508</f>
        <v>7</v>
      </c>
    </row>
    <row r="509" spans="1:5" x14ac:dyDescent="0.2">
      <c r="A509" s="50">
        <v>516</v>
      </c>
      <c r="B509" s="77" t="s">
        <v>2371</v>
      </c>
      <c r="C509" s="70">
        <f>2+7</f>
        <v>9</v>
      </c>
      <c r="D509" s="70"/>
      <c r="E509" s="24">
        <f t="shared" si="9"/>
        <v>9</v>
      </c>
    </row>
    <row r="510" spans="1:5" x14ac:dyDescent="0.2">
      <c r="A510" s="50">
        <v>517</v>
      </c>
      <c r="B510" s="77" t="s">
        <v>2372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2373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2374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2375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2376</v>
      </c>
      <c r="C514" s="70">
        <v>15</v>
      </c>
      <c r="D514" s="70">
        <f>2</f>
        <v>2</v>
      </c>
      <c r="E514" s="24">
        <f t="shared" si="9"/>
        <v>13</v>
      </c>
    </row>
    <row r="515" spans="1:5" x14ac:dyDescent="0.2">
      <c r="A515" s="50">
        <v>522</v>
      </c>
      <c r="B515" s="77" t="s">
        <v>2377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2378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2379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2380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2381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2382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2383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2384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2385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2386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2387</v>
      </c>
      <c r="C525" s="70">
        <v>9</v>
      </c>
      <c r="D525" s="70">
        <f>1+1</f>
        <v>2</v>
      </c>
      <c r="E525" s="24">
        <f t="shared" si="9"/>
        <v>7</v>
      </c>
    </row>
    <row r="526" spans="1:5" x14ac:dyDescent="0.2">
      <c r="A526" s="50">
        <v>533</v>
      </c>
      <c r="B526" s="77" t="s">
        <v>2388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2389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2390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2391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2392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2393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2394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2395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2396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2397</v>
      </c>
      <c r="C535" s="70">
        <v>2</v>
      </c>
      <c r="D535" s="70">
        <f>1</f>
        <v>1</v>
      </c>
      <c r="E535" s="24">
        <f t="shared" si="9"/>
        <v>1</v>
      </c>
    </row>
    <row r="536" spans="1:5" x14ac:dyDescent="0.2">
      <c r="A536" s="50">
        <v>543</v>
      </c>
      <c r="B536" s="77" t="s">
        <v>2410</v>
      </c>
      <c r="C536" s="70">
        <f>20</f>
        <v>20</v>
      </c>
      <c r="D536" s="70"/>
      <c r="E536" s="24">
        <f t="shared" si="9"/>
        <v>20</v>
      </c>
    </row>
    <row r="537" spans="1:5" x14ac:dyDescent="0.2">
      <c r="A537" s="50">
        <v>544</v>
      </c>
      <c r="B537" s="77" t="s">
        <v>2411</v>
      </c>
      <c r="C537" s="70">
        <f>10</f>
        <v>10</v>
      </c>
      <c r="D537" s="70"/>
      <c r="E537" s="24">
        <f t="shared" si="9"/>
        <v>10</v>
      </c>
    </row>
    <row r="538" spans="1:5" x14ac:dyDescent="0.2">
      <c r="A538" s="50">
        <v>545</v>
      </c>
      <c r="B538" s="77" t="s">
        <v>2412</v>
      </c>
      <c r="C538" s="70">
        <f>3</f>
        <v>3</v>
      </c>
      <c r="D538" s="70">
        <f>2</f>
        <v>2</v>
      </c>
      <c r="E538" s="24">
        <f t="shared" si="9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1994</v>
      </c>
      <c r="B1" s="1"/>
      <c r="C1" s="1"/>
      <c r="D1" s="1"/>
    </row>
    <row r="2" spans="1:5" x14ac:dyDescent="0.25">
      <c r="A2" s="1" t="s">
        <v>2082</v>
      </c>
      <c r="B2" s="1"/>
      <c r="C2" s="1"/>
      <c r="D2" s="1"/>
    </row>
    <row r="3" spans="1:5" x14ac:dyDescent="0.25">
      <c r="A3" s="1" t="s">
        <v>2134</v>
      </c>
      <c r="B3" s="1"/>
      <c r="C3" s="1"/>
      <c r="D3" s="1"/>
    </row>
    <row r="6" spans="1:5" x14ac:dyDescent="0.25">
      <c r="A6" s="84" t="s">
        <v>2135</v>
      </c>
      <c r="B6" s="84"/>
      <c r="C6" s="1"/>
      <c r="D6" s="1"/>
      <c r="E6" s="1"/>
    </row>
    <row r="7" spans="1:5" x14ac:dyDescent="0.25">
      <c r="A7" s="35" t="s">
        <v>2127</v>
      </c>
      <c r="B7" s="35" t="s">
        <v>2</v>
      </c>
      <c r="C7" s="34"/>
      <c r="D7" s="35" t="s">
        <v>1995</v>
      </c>
      <c r="E7" s="35" t="s">
        <v>2128</v>
      </c>
    </row>
    <row r="8" spans="1:5" x14ac:dyDescent="0.25">
      <c r="A8" s="2" t="s">
        <v>2139</v>
      </c>
      <c r="B8" s="4" t="s">
        <v>2140</v>
      </c>
      <c r="C8" s="1"/>
      <c r="D8" s="2" t="s">
        <v>2152</v>
      </c>
      <c r="E8" s="4">
        <v>1</v>
      </c>
    </row>
    <row r="9" spans="1:5" x14ac:dyDescent="0.25">
      <c r="A9" s="36"/>
      <c r="B9" s="37"/>
    </row>
    <row r="10" spans="1:5" x14ac:dyDescent="0.25">
      <c r="A10" s="84" t="s">
        <v>2133</v>
      </c>
      <c r="B10" s="84"/>
      <c r="C10" s="1"/>
      <c r="D10" s="1"/>
      <c r="E10" s="1"/>
    </row>
    <row r="11" spans="1:5" x14ac:dyDescent="0.25">
      <c r="A11" s="35" t="s">
        <v>2127</v>
      </c>
      <c r="B11" s="35" t="s">
        <v>2</v>
      </c>
      <c r="C11" s="34"/>
      <c r="D11" s="38"/>
      <c r="E11" s="38"/>
    </row>
    <row r="12" spans="1:5" x14ac:dyDescent="0.25">
      <c r="A12" s="2" t="s">
        <v>2141</v>
      </c>
      <c r="B12" s="4" t="s">
        <v>2142</v>
      </c>
      <c r="C12" s="1"/>
      <c r="D12" s="39"/>
      <c r="E12" s="40"/>
    </row>
    <row r="13" spans="1:5" s="1" customFormat="1" x14ac:dyDescent="0.25">
      <c r="A13" s="2" t="s">
        <v>2150</v>
      </c>
      <c r="B13" s="4" t="s">
        <v>2154</v>
      </c>
      <c r="D13" s="39"/>
      <c r="E13" s="40"/>
    </row>
    <row r="14" spans="1:5" x14ac:dyDescent="0.25">
      <c r="A14" s="2" t="s">
        <v>2151</v>
      </c>
      <c r="B14" s="4" t="s">
        <v>2153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4" t="s">
        <v>2136</v>
      </c>
      <c r="B16" s="84"/>
      <c r="C16" s="1"/>
      <c r="D16" s="1"/>
      <c r="E16" s="1"/>
    </row>
    <row r="17" spans="1:5" x14ac:dyDescent="0.25">
      <c r="A17" s="35" t="s">
        <v>2127</v>
      </c>
      <c r="B17" s="35" t="s">
        <v>2</v>
      </c>
      <c r="C17" s="34"/>
      <c r="D17" s="35" t="s">
        <v>1995</v>
      </c>
      <c r="E17" s="35" t="s">
        <v>2128</v>
      </c>
    </row>
    <row r="18" spans="1:5" x14ac:dyDescent="0.25">
      <c r="A18" s="2" t="s">
        <v>2144</v>
      </c>
      <c r="B18" s="4" t="s">
        <v>2145</v>
      </c>
      <c r="C18" s="1"/>
      <c r="D18" s="2" t="s">
        <v>2143</v>
      </c>
      <c r="E18" s="4">
        <v>1</v>
      </c>
    </row>
    <row r="20" spans="1:5" x14ac:dyDescent="0.25">
      <c r="D20" s="84" t="s">
        <v>2137</v>
      </c>
      <c r="E20" s="84"/>
    </row>
    <row r="21" spans="1:5" x14ac:dyDescent="0.25">
      <c r="D21" s="35" t="s">
        <v>1995</v>
      </c>
      <c r="E21" s="35" t="s">
        <v>2128</v>
      </c>
    </row>
    <row r="22" spans="1:5" x14ac:dyDescent="0.25">
      <c r="D22" s="2" t="s">
        <v>2132</v>
      </c>
      <c r="E22" s="4">
        <v>5</v>
      </c>
    </row>
    <row r="24" spans="1:5" x14ac:dyDescent="0.25">
      <c r="A24" s="84" t="s">
        <v>2138</v>
      </c>
      <c r="B24" s="84"/>
      <c r="C24" s="1"/>
      <c r="D24" s="1"/>
      <c r="E24" s="1"/>
    </row>
    <row r="25" spans="1:5" x14ac:dyDescent="0.25">
      <c r="A25" s="35" t="s">
        <v>2127</v>
      </c>
      <c r="B25" s="35" t="s">
        <v>2</v>
      </c>
      <c r="C25" s="34"/>
      <c r="D25" s="35" t="s">
        <v>1995</v>
      </c>
      <c r="E25" s="35" t="s">
        <v>2128</v>
      </c>
    </row>
    <row r="26" spans="1:5" x14ac:dyDescent="0.25">
      <c r="A26" s="2" t="s">
        <v>2146</v>
      </c>
      <c r="B26" s="4" t="s">
        <v>2147</v>
      </c>
      <c r="C26" s="1"/>
      <c r="D26" s="2" t="s">
        <v>2148</v>
      </c>
      <c r="E26" s="4">
        <v>1</v>
      </c>
    </row>
    <row r="27" spans="1:5" x14ac:dyDescent="0.25">
      <c r="D27" s="2" t="s">
        <v>2149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1994</v>
      </c>
      <c r="B1" s="1"/>
      <c r="C1" s="1"/>
      <c r="D1" s="1"/>
      <c r="E1" s="1"/>
    </row>
    <row r="2" spans="1:5" x14ac:dyDescent="0.25">
      <c r="A2" s="1" t="s">
        <v>2082</v>
      </c>
      <c r="B2" s="1"/>
      <c r="C2" s="1"/>
      <c r="D2" s="1"/>
      <c r="E2" s="1"/>
    </row>
    <row r="3" spans="1:5" x14ac:dyDescent="0.25">
      <c r="A3" s="1" t="s">
        <v>2159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5"/>
      <c r="B6" s="85"/>
      <c r="C6" s="1"/>
      <c r="D6" s="84" t="s">
        <v>2136</v>
      </c>
      <c r="E6" s="84"/>
    </row>
    <row r="7" spans="1:5" x14ac:dyDescent="0.25">
      <c r="A7" s="38"/>
      <c r="B7" s="38"/>
      <c r="C7" s="1"/>
      <c r="D7" s="35" t="s">
        <v>2158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4" t="s">
        <v>2133</v>
      </c>
      <c r="B10" s="84"/>
      <c r="C10" s="1"/>
      <c r="D10" s="39"/>
      <c r="E10" s="39"/>
    </row>
    <row r="11" spans="1:5" x14ac:dyDescent="0.25">
      <c r="A11" s="35" t="s">
        <v>2127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17.5703125" style="1" customWidth="1"/>
    <col min="2" max="2" width="43.140625" customWidth="1"/>
    <col min="3" max="3" width="15.42578125" customWidth="1"/>
    <col min="5" max="5" width="11.42578125" style="1"/>
    <col min="6" max="6" width="42.85546875" bestFit="1" customWidth="1"/>
    <col min="7" max="7" width="18.28515625" customWidth="1"/>
  </cols>
  <sheetData>
    <row r="1" spans="2:7" x14ac:dyDescent="0.25">
      <c r="B1" s="34" t="s">
        <v>1994</v>
      </c>
    </row>
    <row r="2" spans="2:7" x14ac:dyDescent="0.25">
      <c r="B2" s="34" t="s">
        <v>2082</v>
      </c>
    </row>
    <row r="3" spans="2:7" x14ac:dyDescent="0.25">
      <c r="B3" s="34" t="s">
        <v>2420</v>
      </c>
    </row>
    <row r="5" spans="2:7" s="1" customFormat="1" x14ac:dyDescent="0.25"/>
    <row r="6" spans="2:7" x14ac:dyDescent="0.25">
      <c r="B6" s="84" t="s">
        <v>2414</v>
      </c>
      <c r="C6" s="84"/>
      <c r="D6" s="1"/>
      <c r="F6" s="1"/>
      <c r="G6" s="1"/>
    </row>
    <row r="7" spans="2:7" x14ac:dyDescent="0.25">
      <c r="B7" s="35" t="s">
        <v>2402</v>
      </c>
      <c r="C7" s="35" t="s">
        <v>2</v>
      </c>
      <c r="D7" s="1"/>
      <c r="F7" s="35" t="s">
        <v>2158</v>
      </c>
      <c r="G7" s="35" t="s">
        <v>2</v>
      </c>
    </row>
    <row r="8" spans="2:7" x14ac:dyDescent="0.25">
      <c r="B8" s="2" t="s">
        <v>2416</v>
      </c>
      <c r="C8" s="59" t="s">
        <v>2421</v>
      </c>
      <c r="D8" s="1"/>
      <c r="F8" s="2" t="s">
        <v>2423</v>
      </c>
      <c r="G8" s="59" t="s">
        <v>2424</v>
      </c>
    </row>
    <row r="9" spans="2:7" x14ac:dyDescent="0.25">
      <c r="B9" s="2" t="s">
        <v>2422</v>
      </c>
      <c r="C9" s="59" t="s">
        <v>2415</v>
      </c>
      <c r="D9" s="1"/>
      <c r="F9" s="1"/>
      <c r="G9" s="1"/>
    </row>
    <row r="11" spans="2:7" x14ac:dyDescent="0.25">
      <c r="F11" s="84" t="s">
        <v>2102</v>
      </c>
      <c r="G11" s="84"/>
    </row>
    <row r="12" spans="2:7" x14ac:dyDescent="0.25">
      <c r="F12" s="35" t="s">
        <v>2158</v>
      </c>
      <c r="G12" s="35" t="s">
        <v>2</v>
      </c>
    </row>
    <row r="13" spans="2:7" x14ac:dyDescent="0.25">
      <c r="F13" s="2" t="s">
        <v>2425</v>
      </c>
      <c r="G13" s="59" t="s">
        <v>2424</v>
      </c>
    </row>
    <row r="15" spans="2:7" x14ac:dyDescent="0.25">
      <c r="B15" s="84" t="s">
        <v>2101</v>
      </c>
      <c r="C15" s="84"/>
    </row>
    <row r="16" spans="2:7" x14ac:dyDescent="0.25">
      <c r="B16" s="35" t="s">
        <v>2402</v>
      </c>
      <c r="C16" s="35" t="s">
        <v>2</v>
      </c>
    </row>
    <row r="17" spans="2:7" x14ac:dyDescent="0.25">
      <c r="B17" s="2" t="s">
        <v>2413</v>
      </c>
      <c r="C17" s="59" t="s">
        <v>2426</v>
      </c>
    </row>
    <row r="19" spans="2:7" x14ac:dyDescent="0.25">
      <c r="F19" s="84" t="s">
        <v>2427</v>
      </c>
      <c r="G19" s="84"/>
    </row>
    <row r="20" spans="2:7" x14ac:dyDescent="0.25">
      <c r="F20" s="35" t="s">
        <v>2158</v>
      </c>
      <c r="G20" s="35" t="s">
        <v>2</v>
      </c>
    </row>
    <row r="21" spans="2:7" x14ac:dyDescent="0.25">
      <c r="F21" s="2" t="s">
        <v>2428</v>
      </c>
      <c r="G21" s="59">
        <v>10</v>
      </c>
    </row>
  </sheetData>
  <mergeCells count="4">
    <mergeCell ref="F11:G11"/>
    <mergeCell ref="B15:C15"/>
    <mergeCell ref="F19:G19"/>
    <mergeCell ref="B6:C6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2016-04-22T14:37:20Z</cp:lastPrinted>
  <dcterms:created xsi:type="dcterms:W3CDTF">2013-12-11T19:31:16Z</dcterms:created>
  <dcterms:modified xsi:type="dcterms:W3CDTF">2016-08-08T18:13:00Z</dcterms:modified>
</cp:coreProperties>
</file>